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firstSheet="1" activeTab="1"/>
  </bookViews>
  <sheets>
    <sheet name="ยุทธศาสตร์ MU+SC" sheetId="1" r:id="rId1"/>
    <sheet name="ข้อมูลการปฏิบัติงาน" sheetId="2" r:id="rId2"/>
  </sheets>
  <definedNames>
    <definedName name="_xlnm.Print_Titles" localSheetId="1">'ข้อมูลการปฏิบัติงาน'!$3:$4</definedName>
  </definedNames>
  <calcPr fullCalcOnLoad="1"/>
</workbook>
</file>

<file path=xl/comments2.xml><?xml version="1.0" encoding="utf-8"?>
<comments xmlns="http://schemas.openxmlformats.org/spreadsheetml/2006/main">
  <authors>
    <author>mahidol</author>
  </authors>
  <commentList>
    <comment ref="G131" authorId="0">
      <text>
        <r>
          <rPr>
            <b/>
            <sz val="8"/>
            <rFont val="Tahoma"/>
            <family val="2"/>
          </rPr>
          <t>mahidol:
ผล เป็นข้อมูลระดับภาค</t>
        </r>
      </text>
    </comment>
    <comment ref="I131" authorId="0">
      <text>
        <r>
          <rPr>
            <b/>
            <sz val="8"/>
            <rFont val="Tahoma"/>
            <family val="2"/>
          </rPr>
          <t>mahidol:</t>
        </r>
        <r>
          <rPr>
            <sz val="8"/>
            <rFont val="Tahoma"/>
            <family val="2"/>
          </rPr>
          <t xml:space="preserve">
งานวิจัย-ข้อมูลระดับคณะ</t>
        </r>
      </text>
    </comment>
    <comment ref="G175" authorId="0">
      <text>
        <r>
          <rPr>
            <b/>
            <sz val="8"/>
            <rFont val="Tahoma"/>
            <family val="2"/>
          </rPr>
          <t>mahidol:</t>
        </r>
        <r>
          <rPr>
            <sz val="8"/>
            <rFont val="Tahoma"/>
            <family val="2"/>
          </rPr>
          <t xml:space="preserve">
ข้อมูลจริง = 0.82 (230/279) </t>
        </r>
      </text>
    </comment>
    <comment ref="G179" authorId="0">
      <text>
        <r>
          <rPr>
            <sz val="8"/>
            <rFont val="Tahoma"/>
            <family val="2"/>
          </rPr>
          <t xml:space="preserve">ข้อมูลจริง = 0.82 (230/279) </t>
        </r>
      </text>
    </comment>
    <comment ref="I112" authorId="0">
      <text>
        <r>
          <rPr>
            <b/>
            <sz val="8"/>
            <rFont val="Tahoma"/>
            <family val="2"/>
          </rPr>
          <t>mahidol:</t>
        </r>
        <r>
          <rPr>
            <sz val="8"/>
            <rFont val="Tahoma"/>
            <family val="2"/>
          </rPr>
          <t xml:space="preserve">
ภาค 113  ข้อมูลที่กรอก เป็นของ CIF</t>
        </r>
      </text>
    </comment>
    <comment ref="G146" authorId="0">
      <text>
        <r>
          <rPr>
            <b/>
            <sz val="8"/>
            <rFont val="Tahoma"/>
            <family val="2"/>
          </rPr>
          <t>mahidol:</t>
        </r>
        <r>
          <rPr>
            <sz val="8"/>
            <rFont val="Tahoma"/>
            <family val="2"/>
          </rPr>
          <t xml:space="preserve">
ข้อมูล ภาควิชา + ปชส.</t>
        </r>
      </text>
    </comment>
    <comment ref="G33" authorId="0">
      <text>
        <r>
          <rPr>
            <b/>
            <sz val="8"/>
            <rFont val="Tahoma"/>
            <family val="2"/>
          </rPr>
          <t>mahidol:</t>
        </r>
        <r>
          <rPr>
            <sz val="8"/>
            <rFont val="Tahoma"/>
            <family val="2"/>
          </rPr>
          <t xml:space="preserve">
รอสอบถามตัวเลขจาก ผศ.ขวัญ อีกครั้ง ??
</t>
        </r>
      </text>
    </comment>
    <comment ref="I179" authorId="0">
      <text>
        <r>
          <rPr>
            <b/>
            <sz val="8"/>
            <rFont val="Tahoma"/>
            <family val="2"/>
          </rPr>
          <t>mahidol:</t>
        </r>
        <r>
          <rPr>
            <sz val="8"/>
            <rFont val="Tahoma"/>
            <family val="2"/>
          </rPr>
          <t xml:space="preserve">
ข้อมูลจริง = 0.80 (230/288) </t>
        </r>
      </text>
    </comment>
    <comment ref="I175" authorId="0">
      <text>
        <r>
          <rPr>
            <b/>
            <sz val="8"/>
            <rFont val="Tahoma"/>
            <family val="2"/>
          </rPr>
          <t>mahidol:</t>
        </r>
        <r>
          <rPr>
            <sz val="8"/>
            <rFont val="Tahoma"/>
            <family val="2"/>
          </rPr>
          <t xml:space="preserve">
ข้อมูลจริง = 0.80 (230/288) </t>
        </r>
      </text>
    </comment>
  </commentList>
</comments>
</file>

<file path=xl/sharedStrings.xml><?xml version="1.0" encoding="utf-8"?>
<sst xmlns="http://schemas.openxmlformats.org/spreadsheetml/2006/main" count="620" uniqueCount="344">
  <si>
    <t xml:space="preserve">หมายเหตุ:  </t>
  </si>
  <si>
    <t>ข้อ 1.6   นโยบาย หมายถึง นโยบาย กฎ ระเบียบที่ประกาศโดยมีแนวทางการปฏิบัติด้านสุขภาพ หรือที่เกี่ยวข้อง ประกาศใช้ในระดับคณะฯ หรือนอกเหนือจากคณะฯ โดยใช้งานวิจัย / โครงการที่ดำเนินการโดยบุคลากรในคณะฯ (ภายใน 3 ปีที่เกี่ยวเนื่องกับโครงการ / งานวิจัยที่ดำเนินการ)</t>
  </si>
  <si>
    <r>
      <t xml:space="preserve">ข้อ 5.5  </t>
    </r>
    <r>
      <rPr>
        <u val="single"/>
        <sz val="14"/>
        <rFont val="Browallia New"/>
        <family val="2"/>
      </rPr>
      <t>รายได้คงเหลือ</t>
    </r>
    <r>
      <rPr>
        <sz val="14"/>
        <rFont val="Browallia New"/>
        <family val="2"/>
      </rPr>
      <t xml:space="preserve">    x 100  = %
           รายได้ทั้งหมด</t>
    </r>
  </si>
  <si>
    <r>
      <t xml:space="preserve">ข้อ 5.6  </t>
    </r>
    <r>
      <rPr>
        <u val="single"/>
        <sz val="14"/>
        <rFont val="Browallia New"/>
        <family val="2"/>
      </rPr>
      <t>ผลตอบแทนทั้งปี</t>
    </r>
    <r>
      <rPr>
        <sz val="14"/>
        <rFont val="Browallia New"/>
        <family val="2"/>
      </rPr>
      <t xml:space="preserve">    x 100  = %
           ทุนสะสมทั้งหมด</t>
    </r>
  </si>
  <si>
    <t>หมายเหตุ:</t>
  </si>
  <si>
    <t>ข้อ 5  ด้านบริหารการเงิน การคลัง งบประมาณ และสินทรัพย์</t>
  </si>
  <si>
    <t>งานวิจัย-หัวข้อนี้ MU ขอให้ส่วนงานอธิบายการดำเนินการในภาพรวมให้เห็นถึงวิธีการปฏิบัติงานที่เหมาะสมที่สุด (Best Practice) และสิ่งที่ยังเห็นว่าสามารถปรับปรุงให้ดียิ่งขึ้นไป รวมถึงแนวทางการปรับปรุง โดยทำเป็นเอกสารแนบ</t>
  </si>
  <si>
    <t>0.24 (222/937)</t>
  </si>
  <si>
    <t>0.23 (222/950)</t>
  </si>
  <si>
    <t>43 : 24 : 25 : 8</t>
  </si>
  <si>
    <t>โครงการ</t>
  </si>
  <si>
    <t>4.  ด้านบริการวิชาการ</t>
  </si>
  <si>
    <t>สร้างความเป็นเลิศในการวิจัย Research Excellence</t>
  </si>
  <si>
    <t>สร้างองค์กรแห่งการเรียนรู้และความเป็นเลิศทางวิชาการ Teaching and Learning Excellence</t>
  </si>
  <si>
    <t>สร้างความเป็นเลิศในบริการสุขภาพและบริการวิชาการ Health Care and Services Excellence</t>
  </si>
  <si>
    <t>ความเป็นสากล Internationalization</t>
  </si>
  <si>
    <t>ประสานความหลากหลาย Harmony in Diversity</t>
  </si>
  <si>
    <t>สร้างมหาวิทยาลัยที่ใช้เทคโนโลยีสารสนเทศและการสื่อสารเป็นพื้นฐาน ICT-Based University</t>
  </si>
  <si>
    <t>ใช้ทรัพยากรให้เกิดประโยชน์สูงสุด Resources Optimization</t>
  </si>
  <si>
    <t>ที่มา</t>
  </si>
  <si>
    <t>http://www.mahidol.ac.th/muthai/philosophy.htm</t>
  </si>
  <si>
    <t>ยุทธศาสตร์ (Strategic)  ม.มหิดล</t>
  </si>
  <si>
    <t>ยุทธศาสตร์ (Strategic)  คณะวิทยาศาสตร์</t>
  </si>
  <si>
    <t>พัฒนาบุคลากร</t>
  </si>
  <si>
    <t>พัฒนาระบบบริหาร</t>
  </si>
  <si>
    <t>ปรับปรุงกระบวนการดำเนินการ</t>
  </si>
  <si>
    <t>เพิ่มเงินทุนอุดหนุนการวิจัย และรายได้จากการให้บริการ</t>
  </si>
  <si>
    <t>ส่วนที่ 2  ข้อมูลการปฏิบัติงานของส่วนงาน</t>
  </si>
  <si>
    <t>1.  ด้านการวิจัย</t>
  </si>
  <si>
    <t>จำนวนเงินทุนวิจัยจากภายนอกมหาวิทยาลัย</t>
  </si>
  <si>
    <t>2. ด้านการศึกษา</t>
  </si>
  <si>
    <t>บาท</t>
  </si>
  <si>
    <t>คน</t>
  </si>
  <si>
    <t>หลักสูตร</t>
  </si>
  <si>
    <t>ทุนการศึกษา</t>
  </si>
  <si>
    <t>ทุน</t>
  </si>
  <si>
    <t>3. ด้านบริหารทรัพยากรบุคคล</t>
  </si>
  <si>
    <t>ครั้ง</t>
  </si>
  <si>
    <t>จำนวนครั้งการให้บริการทางวิชาการ</t>
  </si>
  <si>
    <t>จำนวนนักศึกษาแลกเปลี่ยนชาวต่างประเทศ</t>
  </si>
  <si>
    <t>จำนวนบันทีกข้อตกลงความร่วมมือกับสถาบันต่างประเทศ (Active MOU)</t>
  </si>
  <si>
    <t>จำนวนนักศึกษาไทยที่เดินทางไปต่างประเทศตามข้อตกลงความร่วมมือ</t>
  </si>
  <si>
    <t>กิจกรรมประชาสัมพันธ์ทางสถานีโทรทัศน์</t>
  </si>
  <si>
    <t>กิจกรรมประชาสัมพันธ์ทางสถานีวิทยุ</t>
  </si>
  <si>
    <t>กิจกรรมประชาสัมพันธ์ทางสื่อหนังสือพิมพ์</t>
  </si>
  <si>
    <t>กิจกรรมประชาสัมพันธ์ โดยการจัดนิทรรศการและอื่นๆ</t>
  </si>
  <si>
    <t>กิจกรรมประชาสัมพันธ์ในต่างประเทศ</t>
  </si>
  <si>
    <t>เรื่อง</t>
  </si>
  <si>
    <t>จำนวนอาคันตุกะ  คณะเยี่ยมชม  การร่วมประชุมหารือแนวทางความร่วมมือ</t>
  </si>
  <si>
    <t>จำนวนผู้ปฏิบัติงานชาวต่างประเทศ</t>
  </si>
  <si>
    <t>ผลการดำเนินงาน</t>
  </si>
  <si>
    <t>เป้าหมาย</t>
  </si>
  <si>
    <t>ปีงบประมาณ 2553</t>
  </si>
  <si>
    <t>1.1.1</t>
  </si>
  <si>
    <t>เงินงบประมาณแผ่นดินที่ได้รับจัดสรร และแจ้งจากกองบริหารงานวิจัย</t>
  </si>
  <si>
    <t>1.1.2</t>
  </si>
  <si>
    <t>1.1.3</t>
  </si>
  <si>
    <t>1.2.1</t>
  </si>
  <si>
    <t>1.2.2</t>
  </si>
  <si>
    <t>1.2.3</t>
  </si>
  <si>
    <t>เงินทุนวิจัยจากภาคเอกชน</t>
  </si>
  <si>
    <t>เงินทุนวิจัยจากภาครัฐ</t>
  </si>
  <si>
    <t>เงินทุนวิจัยจากต่างประเทศ</t>
  </si>
  <si>
    <t>หน่วย</t>
  </si>
  <si>
    <t>นับ</t>
  </si>
  <si>
    <t>1.4.1</t>
  </si>
  <si>
    <t>1.4.2</t>
  </si>
  <si>
    <t>จำนวนผลงานวิจัยที่ก่อให้เกิดทรัพย์สินทางปัญญา</t>
  </si>
  <si>
    <t>ที่ได้รับจดในปีนั้นๆ</t>
  </si>
  <si>
    <t>ชิ้น</t>
  </si>
  <si>
    <t>ปีงบประมาณ 2552</t>
  </si>
  <si>
    <t>ด้านการศึกษา</t>
  </si>
  <si>
    <t>2.1.1</t>
  </si>
  <si>
    <t>จำนวนครั้งในการจัดอบรม/สัมมนา ด้านพัฒนาการเรียนการสอน และ/หรือการวิจัยด้านการศึกษา</t>
  </si>
  <si>
    <t>2.1.2</t>
  </si>
  <si>
    <t>ร้อยละ</t>
  </si>
  <si>
    <t>2.1.3</t>
  </si>
  <si>
    <t>จำนวนครั้งที่มีการประชุม/สัมมนาวางแผนการจัดการเรียนการสอนต่อหลักสูตร</t>
  </si>
  <si>
    <t>หลักสูตรระดับปริญญาตรี</t>
  </si>
  <si>
    <t>2.2.1</t>
  </si>
  <si>
    <t>2.2.2</t>
  </si>
  <si>
    <t>2.2.3</t>
  </si>
  <si>
    <t>2.2.4</t>
  </si>
  <si>
    <t>2.2.5</t>
  </si>
  <si>
    <t>ร้อยละของรายวิชาที่มีการประเมินการจัดการเรียนการสอน และประเมินผู้สอน</t>
  </si>
  <si>
    <t>ร้อยละของรายวิชาที่มีการปรับปรุง/พัฒนากระบวนการเรียนการสอน</t>
  </si>
  <si>
    <t>จำนวนหลักสูตรที่มีการประเมินจากผู้ทรงคุณวุฒิภายนอก ต่อจำนวนหลักสูตรทั้งหมด</t>
  </si>
  <si>
    <t>2.2.6</t>
  </si>
  <si>
    <t>2.2.7</t>
  </si>
  <si>
    <t>2.2.9</t>
  </si>
  <si>
    <t>หลักสูตรระดับปริญญาโท และเอก</t>
  </si>
  <si>
    <t>2.3.1</t>
  </si>
  <si>
    <t>ร้อยละของจำนวนนักศึกษาที่เข้าศึกษา เทียบกับจำนวนประกาศรับ</t>
  </si>
  <si>
    <t>2.3.2</t>
  </si>
  <si>
    <t>ร้อยละของจำนวนนักศึกษาที่สำเร็จการศึกษา ที่ไม่เกิน 1.25 เท่าของระยะเวลาขั้นต่ำของหลักสูตร</t>
  </si>
  <si>
    <t>ร้อยละของจำนวนนักศึกษาที่สำเร็จการศึกษา ที่เกิน 1.25 เท่าของระยะเวลาขั้นต่ำของหลักสูตร แต่ไม่เกิน 1.5 เท่า</t>
  </si>
  <si>
    <t>ร้อยละของจำนวนผู้สำเร็จการศึกษา ที่ได้งานทำ/ศึกษาต่อหลังจบการศึกษาภายใน 1 ปี</t>
  </si>
  <si>
    <t>จำนวนนักศึกษาที่กำลังศึกษา</t>
  </si>
  <si>
    <t>2.3.3</t>
  </si>
  <si>
    <t>2.3.4</t>
  </si>
  <si>
    <t>การพัฒนาการศึกษา</t>
  </si>
  <si>
    <t>2.4.1</t>
  </si>
  <si>
    <t>จำนวนครั้ง (โดยเฉลี่ย) ที่นักศึกษาพบอาจารย์ที่ปรึกษาต่อคนต่อภาคการศึกษา</t>
  </si>
  <si>
    <t>2.4.2</t>
  </si>
  <si>
    <t>จำนวนกิจกรรม (เสริมหลักสูตร) ที่ส่วนงานจัดให้กับนักศึกษา / นักศึกษามีส่วนร่วม</t>
  </si>
  <si>
    <t>กิจกรรม</t>
  </si>
  <si>
    <t>2.4.3</t>
  </si>
  <si>
    <t>จำนวนครั้ง (โดยเฉลี่ย/คน/ปี) ที่นักศึกษาเข้าร่วมกิจกรรมพัฒนาตนเอง สังคม ชุมชน บำเพ็ญประโยชน์ (จัดโดยภายใน และนอกสถาบัน)</t>
  </si>
  <si>
    <t>2.5.1</t>
  </si>
  <si>
    <t>2.5.2</t>
  </si>
  <si>
    <t>2.5.3</t>
  </si>
  <si>
    <t>2.5.4</t>
  </si>
  <si>
    <t>ทุนการศึกษาระดับปริญญาตรี</t>
  </si>
  <si>
    <t>ทุนการศึกษาระดับปริญญาโท</t>
  </si>
  <si>
    <t>ทุนการศึกษาระดับปริญญาเอก</t>
  </si>
  <si>
    <t>2.5.3.1  ทุนสำหรับนักศึกษาชาวต่างประเทศ</t>
  </si>
  <si>
    <t>2.5.3.2  ทุนเสริมสร้างนักวิทยาศาสตร์รุ่นใหม่</t>
  </si>
  <si>
    <t>ทุน TA สำหรับนักศึกษาระดับปริญญาโท และ          ระดับปริญญาเอก</t>
  </si>
  <si>
    <t>จำแนกตามตำแหน่งวิชาการ</t>
  </si>
  <si>
    <t>3.1.1</t>
  </si>
  <si>
    <t>อาจารย์</t>
  </si>
  <si>
    <t>3.1.2</t>
  </si>
  <si>
    <t>3.1.3</t>
  </si>
  <si>
    <t>3.1.4</t>
  </si>
  <si>
    <t>ผู้ช่วยศาสตราจารย์</t>
  </si>
  <si>
    <t>รองศาสตราจารย์</t>
  </si>
  <si>
    <t>ศาสตราจารย์</t>
  </si>
  <si>
    <t>ชำนาญการ</t>
  </si>
  <si>
    <t>เชี่ยวชาญ</t>
  </si>
  <si>
    <t>เชี่ยวชาญพิเศษ</t>
  </si>
  <si>
    <t>อัตราการลาออก</t>
  </si>
  <si>
    <t>3.6.1</t>
  </si>
  <si>
    <t>3.6.2</t>
  </si>
  <si>
    <t>สายวิชาการ</t>
  </si>
  <si>
    <t>สายสนับสนุน</t>
  </si>
  <si>
    <t>ร้อยละของจำนวนอาจารย์ที่เข้าร่วมในการอบรม/สัมมนา พัฒนาการเรียนการสอน และ/หรือการวิจัยด้านการศึกษา (จัดโดยหน่วยงานภายใน/นอกส่วนงาน)</t>
  </si>
  <si>
    <t>4.2.1</t>
  </si>
  <si>
    <t>จำนวนงานวิจัยที่รับทำวิจัยให้แก่หน่วยงานภายนอก</t>
  </si>
  <si>
    <t>4.2.2</t>
  </si>
  <si>
    <t>ให้บริการทางวิชาการแก่สถาบันรัฐ</t>
  </si>
  <si>
    <t>4.2.2.1  จำนวนครั้ง</t>
  </si>
  <si>
    <t xml:space="preserve">               4.2.2.3.1  อาจารย์พิเศษ</t>
  </si>
  <si>
    <t xml:space="preserve">               4.2.2.3.2  กรรมการและผู้ทรงคุณวุฒิ</t>
  </si>
  <si>
    <t>4.2.3</t>
  </si>
  <si>
    <t>ให้บริการทางวิชาการแก่หน่วยงานเอกชน</t>
  </si>
  <si>
    <t>4.2.3.1  จำนวนครั้ง</t>
  </si>
  <si>
    <t>4.2.4</t>
  </si>
  <si>
    <t>การจัดประชุม อบรมทางวิชาการ</t>
  </si>
  <si>
    <t>4.2.5</t>
  </si>
  <si>
    <t>การศึกษาดูงาน ของบุคคลภายนอก</t>
  </si>
  <si>
    <t>หน่วยงาน</t>
  </si>
  <si>
    <t>4.2.6</t>
  </si>
  <si>
    <t>การจำหน่ายหนังสือ ตำรา และสื่อวิดีทัศน์</t>
  </si>
  <si>
    <t>เล่ม/แผ่น</t>
  </si>
  <si>
    <t>4.2.7</t>
  </si>
  <si>
    <t>การเผยแพร่ความรู้ผ่าน Website</t>
  </si>
  <si>
    <t>ไฟล์</t>
  </si>
  <si>
    <t>ทุน (บาท)</t>
  </si>
  <si>
    <t>4.2.8</t>
  </si>
  <si>
    <t>การบริการรักษาพยาบาล</t>
  </si>
  <si>
    <t>ประมาณการรายรับ จากการดำเนินงาน</t>
  </si>
  <si>
    <t>ล้านบาท</t>
  </si>
  <si>
    <t>งบประมาณรายจ่ายทั้งหมด</t>
  </si>
  <si>
    <t>งบประมาณหมวดลงทุน</t>
  </si>
  <si>
    <t>รายได้คงเหลือ หลังหักรายจ่าย และภาระผูกพัน</t>
  </si>
  <si>
    <t>ร้อยละรายได้คงเหลือ เทียบกับรายได้ทั้งหมด</t>
  </si>
  <si>
    <t>ผลตอบแทนจากการนำทุนสะสม ไปจัดหาผลประโยชน์</t>
  </si>
  <si>
    <t>% ของ
ทุนสะสม</t>
  </si>
  <si>
    <t>ข้อ 5.1  งบประมาณแผ่นดิน + เงินรายได้ส่วนงาน + เงินสนับสนุนจากมหาวิทยาลัย  ไม่รวมการใช้เงินทุนสะสม</t>
  </si>
  <si>
    <t>ข้อ 5.2  รายจ่ายทั้งหมด ทุกแหล่งเงิน</t>
  </si>
  <si>
    <t>ข้อ 5.3  งบประมาณรายจ่ายหมวดครุภัณฑ์ ที่ดิน และสิ่งก่อสร้าง</t>
  </si>
  <si>
    <t>ข้อ 5.4  รายรับจริงทั้งหมด หัก รายจ่ายจริงทั้งหมด</t>
  </si>
  <si>
    <t>6.  ด้านการทำนุบำรุงศิลปวัฒนธรรม การกีฬา และสร้างเสริมสุขภาพ</t>
  </si>
  <si>
    <t>6.1.1</t>
  </si>
  <si>
    <t>จำนวนโครงการด้านศิลปวัฒนธรรม</t>
  </si>
  <si>
    <t>6.1.1.1  โครงการใหม่ (ถ้ามี)</t>
  </si>
  <si>
    <t>6.1.1.2  โครงการต่อเนื่อง</t>
  </si>
  <si>
    <t>6.1.2</t>
  </si>
  <si>
    <t>6.1.2.1  โครงการใหม่ (ถ้ามี)</t>
  </si>
  <si>
    <t>6.1.2.2  โครงการต่อเนื่อง</t>
  </si>
  <si>
    <t>6.1.3</t>
  </si>
  <si>
    <t>จำนวนโครงการด้านศาสนา</t>
  </si>
  <si>
    <t>จำนวนโครงการด้านกีฬา และเสริมสร้างสุขภาพ</t>
  </si>
  <si>
    <t>6.1.3.1  โครงการใหม่ (ถ้ามี)</t>
  </si>
  <si>
    <t>6.1.3.2  โครงการต่อเนื่อง</t>
  </si>
  <si>
    <t>6.1.4</t>
  </si>
  <si>
    <t>จำนวนโครงการที่เป็น Core Values ของมหาวิทยาลัย</t>
  </si>
  <si>
    <t>7.  ด้านระบบกายภาพ และสิ่งแวดล้อม</t>
  </si>
  <si>
    <t>การป้องกัน และระงับอัคคีภัย</t>
  </si>
  <si>
    <t>7.1.1</t>
  </si>
  <si>
    <t>แผน</t>
  </si>
  <si>
    <t>ความปลอดภัยในห้องปฏิบัติการ</t>
  </si>
  <si>
    <t>7.2.1</t>
  </si>
  <si>
    <t>8.  ด้านเทคโนโลยีสารสนเทศ</t>
  </si>
  <si>
    <t>จำนวนจุดเชื่อม Internet ต่อจำนวนบุคลากรสายวิชาการ</t>
  </si>
  <si>
    <t>จุด/คน</t>
  </si>
  <si>
    <t>จำนวนจุดเชื่อม Internet ต่อจำนวนนักศึกษา ในระดับบัณฑิตศึกษา</t>
  </si>
  <si>
    <t>จำนวนจุดเชื่อม Internet ต่อจำนวนนักศึกษา ในระดับปริญญาตรี</t>
  </si>
  <si>
    <t>จำนวน Wireless Access Point</t>
  </si>
  <si>
    <t>จุด</t>
  </si>
  <si>
    <t>จำนวนเครื่องคอมพิวเตอร์ ต่อจำนวนบุคลากรสายวิชาการ</t>
  </si>
  <si>
    <t>เครื่อง/คน</t>
  </si>
  <si>
    <t>จำนวนเครื่องคอมพิวเตอร์ ต่อจำนวนนักศึกษา ในระดับบัณฑิตศึกษา</t>
  </si>
  <si>
    <t>จำนวนเครื่องคอมพิวเตอร์ ต่อจำนวนนักศึกษา ในระดับปริญญาตรี</t>
  </si>
  <si>
    <t>9.  ด้านความร่วมมือกับต่างประเทศ</t>
  </si>
  <si>
    <t>10.  ด้านการประชาสัมพันธ์</t>
  </si>
  <si>
    <t>จำนวนผลงานวิจัยที่นำไปสู่การปรับนโยบายการบริหารระดับส่วนงาน กระทรวง หรือระดับประเทศ  (ไม่นับซ้ำ)</t>
  </si>
  <si>
    <t>เงินรายได้มหาวิทยาลัยที่ได้รับจัดสรรจากกองบริหารงานวิจัย</t>
  </si>
  <si>
    <t xml:space="preserve">เงินรายได้ส่วนงาน 
</t>
  </si>
  <si>
    <t>จำนวนนักศึกษาที่สำเร็จการศึกษาตามหลักสูตร</t>
  </si>
  <si>
    <t>จำนวนบุคลากรสายวิชาการตำแหน่งอาจารย์</t>
  </si>
  <si>
    <t>3.4.1</t>
  </si>
  <si>
    <t>3.4.2</t>
  </si>
  <si>
    <t>3.4.3</t>
  </si>
  <si>
    <t>จำนวนครั้งการจัดกิจกรรม</t>
  </si>
  <si>
    <t>ที่กำลังอยู่ในระหว่างดำเนินการยื่นขอจดทะเบียน</t>
  </si>
  <si>
    <t>ระดับชาติ</t>
  </si>
  <si>
    <t>ร้อยละของรายวิชาที่ได้รับการประเมินสูงกว่าระดับ 4.00 จากความเห็น 5 ระดับ</t>
  </si>
  <si>
    <t>เรื่อง/โครงการ</t>
  </si>
  <si>
    <t>ครั้ง/คน/ภาค</t>
  </si>
  <si>
    <t>ครั้ง/คน/ปี</t>
  </si>
  <si>
    <t>5.  ด้านบริหารการเงิน การคลัง งบประมาณ และสินทรัพย์</t>
  </si>
  <si>
    <t>5.1.1</t>
  </si>
  <si>
    <t>เงินงบประมาณแผ่นดิน</t>
  </si>
  <si>
    <t>5.1.2</t>
  </si>
  <si>
    <t>เงินรายได้คณะ</t>
  </si>
  <si>
    <t>5.1.3</t>
  </si>
  <si>
    <t>เงินสนับสนุนจากมหาวิทยาลัย</t>
  </si>
  <si>
    <t>---ส่วนงานไม่มีการบริการรักษาพยาบาล---</t>
  </si>
  <si>
    <t>MU</t>
  </si>
  <si>
    <t>SC</t>
  </si>
  <si>
    <t>2.2.8</t>
  </si>
  <si>
    <t>จำนวนนักศึกษาที่ร่วมสอน</t>
  </si>
  <si>
    <t>งานวิจัย</t>
  </si>
  <si>
    <t>2.1.1.1  ระดับปริญญาตรี</t>
  </si>
  <si>
    <t>2.1.1.2  ระดับบัณฑิตศึกษา</t>
  </si>
  <si>
    <t>2.1.2.1  ระดับปริญญาตรี</t>
  </si>
  <si>
    <t>2.1.2.2  ระดับบัณฑิตศึกษา</t>
  </si>
  <si>
    <t>2.1.3.1  ระดับปริญญาตรี</t>
  </si>
  <si>
    <t>2.1.3.2  ระดับบัณฑิตศึกษา</t>
  </si>
  <si>
    <t>2.4.1.1  ระดับปริญญาตรี</t>
  </si>
  <si>
    <t>2.4.1.2  ระดับบัณฑิตศึกษา</t>
  </si>
  <si>
    <t>2.4.2.1  ระดับปริญญาตรี</t>
  </si>
  <si>
    <t>2.4.2.2  ระดับบัณฑิตศึกษา</t>
  </si>
  <si>
    <t>2.4.3.1  ระดับปริญญาตรี</t>
  </si>
  <si>
    <t>2.4.3.2  ระดับบัณฑิตศึกษา</t>
  </si>
  <si>
    <t>จำนวนทุนให้เสนอผลงาน ณ ต่างประเทศ</t>
  </si>
  <si>
    <t>(1 ตค. 2551)</t>
  </si>
  <si>
    <t>(1 ตค. 2552)</t>
  </si>
  <si>
    <t>360 เล่ม</t>
  </si>
  <si>
    <t>30,100 / 390</t>
  </si>
  <si>
    <t>9.4.1</t>
  </si>
  <si>
    <t>เพื่อสร้างความร่วมมือ</t>
  </si>
  <si>
    <t>9.4.2</t>
  </si>
  <si>
    <t>จำนวนแผนงาน และแนวทางการดำเนินงานตามประกาศ</t>
  </si>
  <si>
    <t>จำนวนครั้งการจัดอบรม / สัมมนา / บรรยายพิเศษ โดยวิทยากรชาวต่างประเทศ และหรือชาวต่างประเทศเข้าร่วม</t>
  </si>
  <si>
    <t>สัดส่วน วุฒิการศึกษา  ระบุ  (ตรี : โท : เอก : เทียบเท่า)</t>
  </si>
  <si>
    <t>จำนวนเงินทุนวิจัยจากภายในมหาวิทยาลัย</t>
  </si>
  <si>
    <t xml:space="preserve">ระดับนานาชาติ </t>
  </si>
  <si>
    <t>1.3.1</t>
  </si>
  <si>
    <t>1.3.2</t>
  </si>
  <si>
    <t>1.4.1.1  สิทธิบัตร</t>
  </si>
  <si>
    <t>1.4.1.2  อนุสิทธิบัตร</t>
  </si>
  <si>
    <t>1.4.2.1  สิทธิบัตร</t>
  </si>
  <si>
    <t>1.4.2.2  อนุสิทธิบัตร</t>
  </si>
  <si>
    <r>
      <t>สัดส่วนของผลงานวิจัยวิจัยที่ได้รับการตีพิมพ์ในวารสารวิชาการระดับนานาชาติ ต่อจำนวนบุคลากรสายวิชาการ</t>
    </r>
    <r>
      <rPr>
        <b/>
        <i/>
        <sz val="16"/>
        <rFont val="Browallia New"/>
        <family val="2"/>
      </rPr>
      <t>ในคณะวิทยาศาสตร์</t>
    </r>
    <r>
      <rPr>
        <sz val="16"/>
        <rFont val="Browallia New"/>
        <family val="2"/>
      </rPr>
      <t xml:space="preserve">
</t>
    </r>
  </si>
  <si>
    <t>2.2.10</t>
  </si>
  <si>
    <t>2.5.1.1  ประเภทผลการเรียนดี</t>
  </si>
  <si>
    <t>2.5.1.2  ประเภทขาดแคลน</t>
  </si>
  <si>
    <t xml:space="preserve">สัดส่วน     อาจารย์ : ผศ. : รศ. : ศ.  </t>
  </si>
  <si>
    <t>4.2.1.1  จำนวนครั้ง</t>
  </si>
  <si>
    <t>4.2.1.2  วิทยากร (ครั้งต่อคน)</t>
  </si>
  <si>
    <t>4.2.1.3  จำนวนบุคลากรที่ทำหน้าที่</t>
  </si>
  <si>
    <t>4.2.2.2  จำนวนเงินที่ได้รับ</t>
  </si>
  <si>
    <t xml:space="preserve">               4.2.3.1.1  ระดับคณะ</t>
  </si>
  <si>
    <t xml:space="preserve">               4.2.3.1.2  ระดับชาติ</t>
  </si>
  <si>
    <t xml:space="preserve">               4.2.3.1.3  ระดับนานาชาติ</t>
  </si>
  <si>
    <t>4.2.3.2  จำนวนผู้เข้าร่วมประชุม</t>
  </si>
  <si>
    <t xml:space="preserve">               4.2.3.2.1  ในประเทศ</t>
  </si>
  <si>
    <t xml:space="preserve">               4.2.3.2.2  ต่างประเทศ</t>
  </si>
  <si>
    <t>4.2.4.1  ภาครัฐ</t>
  </si>
  <si>
    <t xml:space="preserve">               4.2.4.1.1  จำนวนหน่วยงาน</t>
  </si>
  <si>
    <t xml:space="preserve">               4.2.4.1.2  จำนวนคน</t>
  </si>
  <si>
    <t>4.2.4.2  ภาคเอกชน</t>
  </si>
  <si>
    <t xml:space="preserve">               4.2.4.2.1  จำนวนหน่วยงาน</t>
  </si>
  <si>
    <t xml:space="preserve">               4.2.4.2.2  จำนวนคน</t>
  </si>
  <si>
    <t>4.2.4.3  ต่างประเทศ</t>
  </si>
  <si>
    <t xml:space="preserve">               4.2.4.3.1  จำนวนหน่วยงาน</t>
  </si>
  <si>
    <t xml:space="preserve">               4.2.4.3.2  จำนวนคน</t>
  </si>
  <si>
    <t>4.2.5.1  จำนวนเรื่อง</t>
  </si>
  <si>
    <t xml:space="preserve">4.2.5.2  จำนวนสื่อ </t>
  </si>
  <si>
    <r>
      <t xml:space="preserve">4.2.5.3  จำนวนเงิน </t>
    </r>
    <r>
      <rPr>
        <sz val="16"/>
        <color indexed="10"/>
        <rFont val="Browallia New"/>
        <family val="2"/>
      </rPr>
      <t>(ยังไม่ได้หักต้นทุนค่าหนังสือ)</t>
    </r>
  </si>
  <si>
    <t>4.2.6.2  จำนวนการให้บริการตอบคำถามทาง
           วิชาการผ่าน Web Board, Web Log</t>
  </si>
  <si>
    <t>4.2.6.3  จำนวนเรื่องของการจัดการความรู้</t>
  </si>
  <si>
    <t xml:space="preserve">หมายเหตุ: </t>
  </si>
  <si>
    <t xml:space="preserve">ข้อ 7.2.1  ให้ส่วนงานอธิบายการดำเนินการในภาพรวมให้เห็นถึงวิธีการปฏิบัติงานที่เหมาะสมที่สุด (Best Practice) </t>
  </si>
  <si>
    <t>และสิ่งที่ยังเห็นว่าสามารถปรับปรุงให้ดียิ่งขึ้นไป รวมถึงแนวทางการปรับปรุง โดยทำเป็นเอกสารแนบ</t>
  </si>
  <si>
    <t>-</t>
  </si>
  <si>
    <t>จำนวน
ร้อยละ</t>
  </si>
  <si>
    <t>43 : 22 : 25 : 10</t>
  </si>
  <si>
    <t>45 : 21 : 23 : 11</t>
  </si>
  <si>
    <t>0</t>
  </si>
  <si>
    <t>0.03 (11/326)</t>
  </si>
  <si>
    <t>0.01 (3/288)</t>
  </si>
  <si>
    <t>0.02 (8/342)</t>
  </si>
  <si>
    <t>จำนวนผลงานวิจัยที่ได้รับการตีพิมพ์ในวารสารทาง วิชาการ
(ปี พ.ศ.)</t>
  </si>
  <si>
    <t>1 : 7</t>
  </si>
  <si>
    <t>2 : 7</t>
  </si>
  <si>
    <t>ร้อยละของจำนวนบัณฑิตที่ได้งานทำ/ศึกษาต่อ 
หลังจบการศึกษา</t>
  </si>
  <si>
    <t xml:space="preserve">จำนวนหลักสูตรของคณะฯ </t>
  </si>
  <si>
    <r>
      <t xml:space="preserve">7
</t>
    </r>
    <r>
      <rPr>
        <sz val="12"/>
        <rFont val="Browallia New"/>
        <family val="2"/>
      </rPr>
      <t>(นานาชาติ 1 หลักสูตร)</t>
    </r>
  </si>
  <si>
    <t>จำนวนนักศึกษาหลักสูตรพิสิฐวิธาน</t>
  </si>
  <si>
    <t>2.5.2.1  ทุนเสริมสร้างนักวิทยาศาสตร์รุ่นใหม่
          (เริ่มให้ทุน ปี 2552)</t>
  </si>
  <si>
    <t>0.01 (3/279)</t>
  </si>
  <si>
    <t>(ฝากจำหน่าย)</t>
  </si>
  <si>
    <t>2.83 : 14.84 : 82.33 : 0</t>
  </si>
  <si>
    <t>4.30 : 12.19 : 83.51 : 0</t>
  </si>
  <si>
    <t>3.13 : 10.76 : 86.11 : 0</t>
  </si>
  <si>
    <t>0.29 (248/855)</t>
  </si>
  <si>
    <t xml:space="preserve">บุคลากรไทยที่เดินทางไปต่างประเทศ </t>
  </si>
  <si>
    <t>จำนวนคน</t>
  </si>
  <si>
    <t>เพื่อร่วมประชุม / สัมมนา / เป็นวิทยากร
(จำนวนผู้ปฏิบัติงานสายวิชาการ)</t>
  </si>
  <si>
    <t>ข้อนี้ งานนโยบาย ช่วยปรับข้อมูลให้</t>
  </si>
  <si>
    <t>เป้าหมาย งานปชส. ระบุเป้าหมาย 100  แต่คณบดีขอแก้ไขเป็น 50</t>
  </si>
  <si>
    <t xml:space="preserve">     - เงินโครงการวิจัยที่ได้รับจัดสรรจากรัฐบาล (แผน 1411)</t>
  </si>
  <si>
    <t xml:space="preserve">     - เงินโครงการวิจัยที่ได้รับจัดสรรจากรัฐบาล (แผน 1412)</t>
  </si>
  <si>
    <t xml:space="preserve">     - ค่าสาธารณูปโภค ได้รับโอนระหว่างส่วนงาน</t>
  </si>
  <si>
    <t>1.4  เรื่อง/คน</t>
  </si>
  <si>
    <t>1.3  เรื่อง/คน</t>
  </si>
  <si>
    <t xml:space="preserve">     - งบบุคลากร (Block Grant) พนักงานมหาวิทยาลัย (ได้รับจัดสรรระหว่างปีงบประมาณ)</t>
  </si>
  <si>
    <t>(ข้อมูล ณ วันที่ 4 ม.ค. 2553 = 313)</t>
  </si>
  <si>
    <r>
      <t xml:space="preserve">จำนวนบุคลากรสายสนับสนุน ที่ครองตำแหน่ง </t>
    </r>
    <r>
      <rPr>
        <sz val="16"/>
        <rFont val="Browallia New"/>
        <family val="2"/>
      </rPr>
      <t>(ณ ปี นั้นๆ)</t>
    </r>
  </si>
  <si>
    <t>a : งบประมาณแผ่นดินที่ได้รับเพิ่มเติม รวมเป็นเงิน 81,422, 465.92  บาท  ได้แก่</t>
  </si>
  <si>
    <t>ข้อตกลง / ตัวชี้วัด</t>
  </si>
  <si>
    <t>0.24 (248/1,039)</t>
  </si>
  <si>
    <t>จำนวนนศ. ป.ตรี  ดูจากเป้าหมายจากข้อ 2.2.7</t>
  </si>
  <si>
    <t>จำนวนนศ. บัณฑิต ได้ข้อมูลจากงานแพทยฯ ปีการศึกษา 2552   M.Sc.-573, Ph.D. 466</t>
  </si>
  <si>
    <t>18,000 / 65</t>
  </si>
  <si>
    <t>28,480 / 370</t>
  </si>
  <si>
    <r>
      <t xml:space="preserve">4.2.6.1  จำนวนหน้า </t>
    </r>
    <r>
      <rPr>
        <sz val="16"/>
        <color indexed="10"/>
        <rFont val="Browallia New"/>
        <family val="2"/>
      </rPr>
      <t>(เว็บเพจ / Rich Files)</t>
    </r>
    <r>
      <rPr>
        <sz val="16"/>
        <rFont val="Browallia New"/>
        <family val="2"/>
      </rPr>
      <t xml:space="preserve"> </t>
    </r>
  </si>
  <si>
    <t>เว็บ/กระทู้</t>
  </si>
  <si>
    <t>11 / 500</t>
  </si>
  <si>
    <t>12 / 650</t>
  </si>
  <si>
    <t>จำนวนกระทู้ทั้งหมด =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</si>
</sst>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#,##0;[Red]#,##0"/>
    <numFmt numFmtId="194" formatCode="0;[Red]0"/>
    <numFmt numFmtId="195" formatCode="0.00;[Red]0.00"/>
    <numFmt numFmtId="196" formatCode="0.000000000000%"/>
    <numFmt numFmtId="197" formatCode="_-&quot;฿&quot;* #,##0.0_-;\-&quot;฿&quot;* #,##0.0_-;_-&quot;฿&quot;* &quot;-&quot;??_-;_-@_-"/>
    <numFmt numFmtId="198" formatCode="_-&quot;฿&quot;* #,##0_-;\-&quot;฿&quot;* #,##0_-;_-&quot;฿&quot;* &quot;-&quot;??_-;_-@_-"/>
  </numFmts>
  <fonts count="73">
    <font>
      <sz val="10"/>
      <name val="Arial"/>
      <family val="0"/>
    </font>
    <font>
      <b/>
      <sz val="16"/>
      <name val="Angsana New"/>
      <family val="1"/>
    </font>
    <font>
      <sz val="8"/>
      <name val="Arial"/>
      <family val="2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b/>
      <sz val="16"/>
      <color indexed="20"/>
      <name val="Browallia New"/>
      <family val="2"/>
    </font>
    <font>
      <i/>
      <sz val="16"/>
      <name val="Browallia New"/>
      <family val="2"/>
    </font>
    <font>
      <b/>
      <sz val="16"/>
      <color indexed="18"/>
      <name val="Browallia New"/>
      <family val="2"/>
    </font>
    <font>
      <sz val="16"/>
      <color indexed="18"/>
      <name val="Browallia New"/>
      <family val="2"/>
    </font>
    <font>
      <sz val="16"/>
      <color indexed="20"/>
      <name val="Browallia New"/>
      <family val="2"/>
    </font>
    <font>
      <sz val="10"/>
      <name val="Browallia New"/>
      <family val="2"/>
    </font>
    <font>
      <b/>
      <sz val="16"/>
      <color indexed="14"/>
      <name val="Browallia New"/>
      <family val="2"/>
    </font>
    <font>
      <sz val="16"/>
      <color indexed="14"/>
      <name val="Browallia New"/>
      <family val="2"/>
    </font>
    <font>
      <sz val="12"/>
      <name val="Browallia New"/>
      <family val="2"/>
    </font>
    <font>
      <sz val="12"/>
      <color indexed="14"/>
      <name val="Browallia New"/>
      <family val="2"/>
    </font>
    <font>
      <b/>
      <sz val="18"/>
      <name val="Browallia New"/>
      <family val="2"/>
    </font>
    <font>
      <b/>
      <sz val="18"/>
      <color indexed="14"/>
      <name val="Browallia New"/>
      <family val="2"/>
    </font>
    <font>
      <sz val="13"/>
      <name val="Browallia New"/>
      <family val="2"/>
    </font>
    <font>
      <sz val="15"/>
      <color indexed="14"/>
      <name val="Browallia New"/>
      <family val="2"/>
    </font>
    <font>
      <i/>
      <sz val="16"/>
      <color indexed="14"/>
      <name val="Browallia New"/>
      <family val="2"/>
    </font>
    <font>
      <b/>
      <sz val="16"/>
      <color indexed="9"/>
      <name val="Browallia New"/>
      <family val="2"/>
    </font>
    <font>
      <sz val="16"/>
      <color indexed="17"/>
      <name val="Browallia New"/>
      <family val="2"/>
    </font>
    <font>
      <sz val="16"/>
      <color indexed="10"/>
      <name val="Browallia New"/>
      <family val="2"/>
    </font>
    <font>
      <sz val="14"/>
      <name val="Browallia New"/>
      <family val="2"/>
    </font>
    <font>
      <b/>
      <sz val="16"/>
      <color indexed="60"/>
      <name val="Browallia New"/>
      <family val="2"/>
    </font>
    <font>
      <b/>
      <i/>
      <sz val="16"/>
      <name val="Browallia New"/>
      <family val="2"/>
    </font>
    <font>
      <sz val="14"/>
      <color indexed="12"/>
      <name val="Browallia New"/>
      <family val="2"/>
    </font>
    <font>
      <u val="single"/>
      <sz val="14"/>
      <name val="Browallia New"/>
      <family val="2"/>
    </font>
    <font>
      <b/>
      <sz val="13"/>
      <color indexed="10"/>
      <name val="Browallia New"/>
      <family val="2"/>
    </font>
    <font>
      <sz val="13"/>
      <color indexed="10"/>
      <name val="Browallia New"/>
      <family val="2"/>
    </font>
    <font>
      <sz val="8"/>
      <name val="Tahoma"/>
      <family val="2"/>
    </font>
    <font>
      <b/>
      <sz val="8"/>
      <name val="Tahoma"/>
      <family val="2"/>
    </font>
    <font>
      <i/>
      <sz val="16"/>
      <color indexed="12"/>
      <name val="Browall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53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6" fillId="34" borderId="10" xfId="0" applyFont="1" applyFill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7" fillId="0" borderId="12" xfId="0" applyFont="1" applyBorder="1" applyAlignment="1">
      <alignment vertical="top" wrapText="1"/>
    </xf>
    <xf numFmtId="0" fontId="7" fillId="33" borderId="10" xfId="0" applyFont="1" applyFill="1" applyBorder="1" applyAlignment="1">
      <alignment horizontal="right" vertical="top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horizontal="right" vertical="top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34" borderId="0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13" fillId="34" borderId="0" xfId="0" applyFont="1" applyFill="1" applyBorder="1" applyAlignment="1">
      <alignment vertical="top"/>
    </xf>
    <xf numFmtId="0" fontId="7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7" fillId="0" borderId="0" xfId="0" applyFont="1" applyBorder="1" applyAlignment="1" quotePrefix="1">
      <alignment horizontal="right" vertical="top"/>
    </xf>
    <xf numFmtId="0" fontId="16" fillId="0" borderId="0" xfId="0" applyFont="1" applyBorder="1" applyAlignment="1" quotePrefix="1">
      <alignment horizontal="right" vertical="top"/>
    </xf>
    <xf numFmtId="0" fontId="6" fillId="34" borderId="17" xfId="0" applyFont="1" applyFill="1" applyBorder="1" applyAlignment="1">
      <alignment vertical="top"/>
    </xf>
    <xf numFmtId="0" fontId="19" fillId="33" borderId="18" xfId="0" applyFont="1" applyFill="1" applyBorder="1" applyAlignment="1">
      <alignment vertical="top"/>
    </xf>
    <xf numFmtId="0" fontId="20" fillId="33" borderId="18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horizontal="right" vertical="top"/>
    </xf>
    <xf numFmtId="0" fontId="16" fillId="0" borderId="14" xfId="0" applyFont="1" applyBorder="1" applyAlignment="1">
      <alignment vertical="top" wrapText="1"/>
    </xf>
    <xf numFmtId="0" fontId="6" fillId="0" borderId="18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 wrapText="1"/>
    </xf>
    <xf numFmtId="0" fontId="16" fillId="0" borderId="12" xfId="0" applyFont="1" applyBorder="1" applyAlignment="1">
      <alignment horizontal="left" vertical="top"/>
    </xf>
    <xf numFmtId="0" fontId="15" fillId="0" borderId="11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7" fillId="0" borderId="11" xfId="0" applyFont="1" applyBorder="1" applyAlignment="1" quotePrefix="1">
      <alignment horizontal="right" vertical="top"/>
    </xf>
    <xf numFmtId="0" fontId="7" fillId="0" borderId="16" xfId="0" applyFont="1" applyBorder="1" applyAlignment="1" quotePrefix="1">
      <alignment horizontal="right" vertical="top"/>
    </xf>
    <xf numFmtId="0" fontId="19" fillId="33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6" fillId="0" borderId="19" xfId="0" applyFont="1" applyBorder="1" applyAlignment="1" quotePrefix="1">
      <alignment horizontal="right" vertical="top"/>
    </xf>
    <xf numFmtId="0" fontId="7" fillId="0" borderId="13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top" shrinkToFit="1"/>
    </xf>
    <xf numFmtId="0" fontId="15" fillId="0" borderId="18" xfId="0" applyFont="1" applyBorder="1" applyAlignment="1">
      <alignment vertical="top"/>
    </xf>
    <xf numFmtId="0" fontId="6" fillId="0" borderId="18" xfId="0" applyFont="1" applyBorder="1" applyAlignment="1" quotePrefix="1">
      <alignment horizontal="right" vertical="top"/>
    </xf>
    <xf numFmtId="0" fontId="7" fillId="0" borderId="14" xfId="0" applyFont="1" applyBorder="1" applyAlignment="1">
      <alignment horizontal="left" vertical="top" wrapText="1"/>
    </xf>
    <xf numFmtId="0" fontId="15" fillId="0" borderId="19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7" fillId="34" borderId="17" xfId="0" applyFont="1" applyFill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23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 shrinkToFit="1"/>
    </xf>
    <xf numFmtId="43" fontId="7" fillId="0" borderId="0" xfId="42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 quotePrefix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 wrapText="1" shrinkToFit="1"/>
    </xf>
    <xf numFmtId="0" fontId="16" fillId="0" borderId="0" xfId="0" applyFont="1" applyFill="1" applyBorder="1" applyAlignment="1">
      <alignment vertical="top"/>
    </xf>
    <xf numFmtId="47" fontId="7" fillId="0" borderId="23" xfId="0" applyNumberFormat="1" applyFont="1" applyBorder="1" applyAlignment="1">
      <alignment horizontal="right" vertical="top" shrinkToFit="1"/>
    </xf>
    <xf numFmtId="0" fontId="10" fillId="0" borderId="24" xfId="0" applyFont="1" applyBorder="1" applyAlignment="1">
      <alignment horizontal="right" vertical="top"/>
    </xf>
    <xf numFmtId="0" fontId="28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6" fillId="0" borderId="24" xfId="0" applyFont="1" applyBorder="1" applyAlignment="1">
      <alignment horizontal="right" vertical="top"/>
    </xf>
    <xf numFmtId="0" fontId="13" fillId="0" borderId="1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3" fontId="7" fillId="0" borderId="25" xfId="0" applyNumberFormat="1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right" vertical="top"/>
    </xf>
    <xf numFmtId="0" fontId="7" fillId="0" borderId="26" xfId="0" applyFont="1" applyBorder="1" applyAlignment="1">
      <alignment horizontal="right" vertical="top"/>
    </xf>
    <xf numFmtId="46" fontId="7" fillId="0" borderId="25" xfId="0" applyNumberFormat="1" applyFont="1" applyBorder="1" applyAlignment="1">
      <alignment horizontal="right" vertical="top"/>
    </xf>
    <xf numFmtId="2" fontId="7" fillId="0" borderId="23" xfId="42" applyNumberFormat="1" applyFont="1" applyBorder="1" applyAlignment="1">
      <alignment horizontal="right" vertical="top" shrinkToFit="1"/>
    </xf>
    <xf numFmtId="2" fontId="7" fillId="0" borderId="26" xfId="42" applyNumberFormat="1" applyFont="1" applyBorder="1" applyAlignment="1">
      <alignment horizontal="right" vertical="top" shrinkToFit="1"/>
    </xf>
    <xf numFmtId="43" fontId="7" fillId="0" borderId="0" xfId="42" applyFont="1" applyFill="1" applyBorder="1" applyAlignment="1">
      <alignment horizontal="right" vertical="top" shrinkToFit="1"/>
    </xf>
    <xf numFmtId="0" fontId="25" fillId="0" borderId="0" xfId="0" applyFont="1" applyFill="1" applyBorder="1" applyAlignment="1">
      <alignment horizontal="right"/>
    </xf>
    <xf numFmtId="2" fontId="10" fillId="0" borderId="23" xfId="42" applyNumberFormat="1" applyFont="1" applyBorder="1" applyAlignment="1">
      <alignment horizontal="left" vertical="top" indent="1" shrinkToFit="1"/>
    </xf>
    <xf numFmtId="0" fontId="10" fillId="0" borderId="25" xfId="0" applyFont="1" applyBorder="1" applyAlignment="1">
      <alignment horizontal="left" vertical="top" indent="1"/>
    </xf>
    <xf numFmtId="0" fontId="27" fillId="0" borderId="12" xfId="0" applyFont="1" applyBorder="1" applyAlignment="1">
      <alignment horizontal="left" vertical="top" indent="1"/>
    </xf>
    <xf numFmtId="0" fontId="6" fillId="0" borderId="20" xfId="0" applyFont="1" applyFill="1" applyBorder="1" applyAlignment="1">
      <alignment horizontal="center" vertical="top" shrinkToFit="1"/>
    </xf>
    <xf numFmtId="0" fontId="7" fillId="0" borderId="27" xfId="0" applyFont="1" applyFill="1" applyBorder="1" applyAlignment="1">
      <alignment horizontal="right" vertical="top"/>
    </xf>
    <xf numFmtId="0" fontId="7" fillId="0" borderId="28" xfId="0" applyFont="1" applyFill="1" applyBorder="1" applyAlignment="1">
      <alignment horizontal="right" vertical="top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shrinkToFit="1"/>
    </xf>
    <xf numFmtId="0" fontId="7" fillId="0" borderId="29" xfId="0" applyFont="1" applyBorder="1" applyAlignment="1">
      <alignment horizontal="center" vertical="top" shrinkToFit="1"/>
    </xf>
    <xf numFmtId="0" fontId="7" fillId="0" borderId="30" xfId="0" applyFont="1" applyBorder="1" applyAlignment="1">
      <alignment horizontal="center" vertical="top" shrinkToFit="1"/>
    </xf>
    <xf numFmtId="0" fontId="7" fillId="0" borderId="31" xfId="0" applyFont="1" applyBorder="1" applyAlignment="1">
      <alignment horizontal="center" vertical="top" shrinkToFit="1"/>
    </xf>
    <xf numFmtId="0" fontId="16" fillId="0" borderId="31" xfId="0" applyFont="1" applyBorder="1" applyAlignment="1">
      <alignment horizontal="center" vertical="top" shrinkToFit="1"/>
    </xf>
    <xf numFmtId="0" fontId="16" fillId="0" borderId="30" xfId="0" applyFont="1" applyBorder="1" applyAlignment="1">
      <alignment horizontal="center" vertical="top" shrinkToFit="1"/>
    </xf>
    <xf numFmtId="0" fontId="16" fillId="0" borderId="29" xfId="0" applyFont="1" applyBorder="1" applyAlignment="1">
      <alignment horizontal="center" vertical="top" shrinkToFit="1"/>
    </xf>
    <xf numFmtId="0" fontId="7" fillId="0" borderId="32" xfId="0" applyFont="1" applyBorder="1" applyAlignment="1">
      <alignment horizontal="center" vertical="top" shrinkToFit="1"/>
    </xf>
    <xf numFmtId="0" fontId="18" fillId="0" borderId="30" xfId="0" applyFont="1" applyBorder="1" applyAlignment="1">
      <alignment horizontal="center" vertical="top" wrapText="1" shrinkToFit="1"/>
    </xf>
    <xf numFmtId="0" fontId="22" fillId="0" borderId="30" xfId="0" applyFont="1" applyBorder="1" applyAlignment="1">
      <alignment horizontal="center" vertical="top" wrapText="1" shrinkToFit="1"/>
    </xf>
    <xf numFmtId="0" fontId="21" fillId="0" borderId="29" xfId="0" applyFont="1" applyBorder="1" applyAlignment="1">
      <alignment horizontal="center" vertical="top" wrapText="1" shrinkToFit="1"/>
    </xf>
    <xf numFmtId="0" fontId="21" fillId="0" borderId="11" xfId="0" applyFont="1" applyBorder="1" applyAlignment="1">
      <alignment horizontal="center" vertical="top" wrapText="1" shrinkToFit="1"/>
    </xf>
    <xf numFmtId="0" fontId="16" fillId="0" borderId="11" xfId="0" applyFont="1" applyBorder="1" applyAlignment="1">
      <alignment horizontal="center" vertical="top" shrinkToFit="1"/>
    </xf>
    <xf numFmtId="0" fontId="18" fillId="0" borderId="32" xfId="0" applyFont="1" applyBorder="1" applyAlignment="1">
      <alignment horizontal="center" vertical="top" wrapText="1" shrinkToFit="1"/>
    </xf>
    <xf numFmtId="0" fontId="16" fillId="0" borderId="32" xfId="0" applyFont="1" applyBorder="1" applyAlignment="1">
      <alignment horizontal="center" vertical="top" shrinkToFit="1"/>
    </xf>
    <xf numFmtId="0" fontId="16" fillId="0" borderId="16" xfId="0" applyFont="1" applyBorder="1" applyAlignment="1">
      <alignment horizontal="center" vertical="top" shrinkToFit="1"/>
    </xf>
    <xf numFmtId="0" fontId="7" fillId="0" borderId="17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top" shrinkToFit="1"/>
    </xf>
    <xf numFmtId="0" fontId="7" fillId="0" borderId="34" xfId="0" applyFont="1" applyBorder="1" applyAlignment="1">
      <alignment horizontal="center" vertical="top" shrinkToFit="1"/>
    </xf>
    <xf numFmtId="0" fontId="10" fillId="0" borderId="24" xfId="0" applyFont="1" applyBorder="1" applyAlignment="1">
      <alignment horizontal="left" vertical="top" indent="1"/>
    </xf>
    <xf numFmtId="47" fontId="7" fillId="0" borderId="25" xfId="0" applyNumberFormat="1" applyFont="1" applyBorder="1" applyAlignment="1" quotePrefix="1">
      <alignment horizontal="left" vertical="top" indent="1" shrinkToFit="1"/>
    </xf>
    <xf numFmtId="46" fontId="7" fillId="0" borderId="35" xfId="0" applyNumberFormat="1" applyFont="1" applyBorder="1" applyAlignment="1">
      <alignment horizontal="right" vertical="top"/>
    </xf>
    <xf numFmtId="0" fontId="10" fillId="0" borderId="27" xfId="0" applyFont="1" applyBorder="1" applyAlignment="1">
      <alignment horizontal="left" vertical="top" indent="1"/>
    </xf>
    <xf numFmtId="0" fontId="10" fillId="0" borderId="35" xfId="0" applyFont="1" applyBorder="1" applyAlignment="1">
      <alignment horizontal="left" vertical="top" indent="1"/>
    </xf>
    <xf numFmtId="47" fontId="7" fillId="0" borderId="35" xfId="0" applyNumberFormat="1" applyFont="1" applyBorder="1" applyAlignment="1" quotePrefix="1">
      <alignment horizontal="left" vertical="top" indent="1" shrinkToFit="1"/>
    </xf>
    <xf numFmtId="2" fontId="7" fillId="0" borderId="36" xfId="42" applyNumberFormat="1" applyFont="1" applyBorder="1" applyAlignment="1">
      <alignment horizontal="right" vertical="top" shrinkToFit="1"/>
    </xf>
    <xf numFmtId="2" fontId="10" fillId="0" borderId="36" xfId="42" applyNumberFormat="1" applyFont="1" applyBorder="1" applyAlignment="1">
      <alignment horizontal="left" vertical="top" indent="1" shrinkToFit="1"/>
    </xf>
    <xf numFmtId="2" fontId="7" fillId="0" borderId="37" xfId="42" applyNumberFormat="1" applyFont="1" applyBorder="1" applyAlignment="1">
      <alignment horizontal="right" vertical="top" shrinkToFit="1"/>
    </xf>
    <xf numFmtId="3" fontId="10" fillId="0" borderId="25" xfId="0" applyNumberFormat="1" applyFont="1" applyBorder="1" applyAlignment="1">
      <alignment horizontal="left" vertical="top" wrapText="1" indent="1"/>
    </xf>
    <xf numFmtId="3" fontId="10" fillId="0" borderId="23" xfId="0" applyNumberFormat="1" applyFont="1" applyBorder="1" applyAlignment="1">
      <alignment horizontal="left" vertical="top" wrapText="1" indent="1"/>
    </xf>
    <xf numFmtId="0" fontId="10" fillId="0" borderId="25" xfId="0" applyFont="1" applyBorder="1" applyAlignment="1">
      <alignment horizontal="left" vertical="top" wrapText="1" indent="1"/>
    </xf>
    <xf numFmtId="3" fontId="10" fillId="0" borderId="35" xfId="0" applyNumberFormat="1" applyFont="1" applyBorder="1" applyAlignment="1">
      <alignment horizontal="left" vertical="top" wrapText="1" indent="1"/>
    </xf>
    <xf numFmtId="0" fontId="10" fillId="0" borderId="35" xfId="0" applyFont="1" applyBorder="1" applyAlignment="1">
      <alignment horizontal="left" vertical="top" wrapText="1" indent="1"/>
    </xf>
    <xf numFmtId="0" fontId="6" fillId="0" borderId="27" xfId="0" applyFont="1" applyBorder="1" applyAlignment="1">
      <alignment horizontal="right" vertical="top"/>
    </xf>
    <xf numFmtId="0" fontId="13" fillId="0" borderId="28" xfId="0" applyFont="1" applyBorder="1" applyAlignment="1">
      <alignment horizontal="right" vertical="top"/>
    </xf>
    <xf numFmtId="0" fontId="7" fillId="0" borderId="36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/>
    </xf>
    <xf numFmtId="0" fontId="9" fillId="0" borderId="27" xfId="0" applyFont="1" applyBorder="1" applyAlignment="1">
      <alignment horizontal="right" vertical="top"/>
    </xf>
    <xf numFmtId="0" fontId="6" fillId="35" borderId="0" xfId="0" applyFont="1" applyFill="1" applyAlignment="1">
      <alignment vertical="top"/>
    </xf>
    <xf numFmtId="0" fontId="7" fillId="0" borderId="25" xfId="0" applyFont="1" applyFill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/>
    </xf>
    <xf numFmtId="3" fontId="7" fillId="0" borderId="35" xfId="0" applyNumberFormat="1" applyFont="1" applyBorder="1" applyAlignment="1">
      <alignment horizontal="right" vertical="top"/>
    </xf>
    <xf numFmtId="0" fontId="7" fillId="0" borderId="35" xfId="0" applyFont="1" applyBorder="1" applyAlignment="1">
      <alignment horizontal="right" vertical="top" wrapText="1"/>
    </xf>
    <xf numFmtId="0" fontId="7" fillId="0" borderId="35" xfId="0" applyFont="1" applyFill="1" applyBorder="1" applyAlignment="1">
      <alignment horizontal="right" vertical="top" wrapText="1"/>
    </xf>
    <xf numFmtId="0" fontId="7" fillId="0" borderId="36" xfId="0" applyFont="1" applyBorder="1" applyAlignment="1">
      <alignment horizontal="right" vertical="top"/>
    </xf>
    <xf numFmtId="0" fontId="7" fillId="0" borderId="27" xfId="0" applyFont="1" applyBorder="1" applyAlignment="1">
      <alignment horizontal="right" vertical="top"/>
    </xf>
    <xf numFmtId="0" fontId="7" fillId="0" borderId="37" xfId="0" applyFont="1" applyBorder="1" applyAlignment="1">
      <alignment horizontal="right" vertical="top"/>
    </xf>
    <xf numFmtId="3" fontId="7" fillId="0" borderId="25" xfId="0" applyNumberFormat="1" applyFont="1" applyBorder="1" applyAlignment="1" quotePrefix="1">
      <alignment horizontal="right" vertical="top" wrapText="1"/>
    </xf>
    <xf numFmtId="3" fontId="7" fillId="0" borderId="28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36" xfId="0" applyNumberFormat="1" applyFont="1" applyBorder="1" applyAlignment="1">
      <alignment horizontal="right" vertical="top" wrapText="1"/>
    </xf>
    <xf numFmtId="3" fontId="7" fillId="0" borderId="23" xfId="0" applyNumberFormat="1" applyFont="1" applyBorder="1" applyAlignment="1">
      <alignment horizontal="right" vertical="top" wrapText="1"/>
    </xf>
    <xf numFmtId="0" fontId="7" fillId="0" borderId="35" xfId="0" applyNumberFormat="1" applyFont="1" applyBorder="1" applyAlignment="1">
      <alignment horizontal="right" vertical="top" shrinkToFit="1"/>
    </xf>
    <xf numFmtId="0" fontId="7" fillId="0" borderId="36" xfId="0" applyNumberFormat="1" applyFont="1" applyBorder="1" applyAlignment="1">
      <alignment horizontal="right" vertical="top"/>
    </xf>
    <xf numFmtId="185" fontId="7" fillId="0" borderId="35" xfId="42" applyNumberFormat="1" applyFont="1" applyBorder="1" applyAlignment="1">
      <alignment horizontal="right"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32" fillId="0" borderId="0" xfId="0" applyFont="1" applyFill="1" applyAlignment="1">
      <alignment/>
    </xf>
    <xf numFmtId="0" fontId="32" fillId="0" borderId="12" xfId="0" applyFont="1" applyBorder="1" applyAlignment="1">
      <alignment vertical="top"/>
    </xf>
    <xf numFmtId="0" fontId="32" fillId="0" borderId="0" xfId="0" applyFont="1" applyAlignment="1" quotePrefix="1">
      <alignment vertical="top"/>
    </xf>
    <xf numFmtId="0" fontId="32" fillId="0" borderId="0" xfId="0" applyFont="1" applyFill="1" applyBorder="1" applyAlignment="1">
      <alignment vertical="top"/>
    </xf>
    <xf numFmtId="0" fontId="6" fillId="0" borderId="38" xfId="0" applyFont="1" applyFill="1" applyBorder="1" applyAlignment="1">
      <alignment horizontal="center" vertical="top" shrinkToFit="1"/>
    </xf>
    <xf numFmtId="0" fontId="6" fillId="0" borderId="39" xfId="0" applyFont="1" applyFill="1" applyBorder="1" applyAlignment="1">
      <alignment horizontal="center" vertical="top" shrinkToFit="1"/>
    </xf>
    <xf numFmtId="3" fontId="7" fillId="0" borderId="28" xfId="0" applyNumberFormat="1" applyFont="1" applyFill="1" applyBorder="1" applyAlignment="1">
      <alignment horizontal="right" vertical="top" wrapText="1"/>
    </xf>
    <xf numFmtId="3" fontId="7" fillId="0" borderId="35" xfId="0" applyNumberFormat="1" applyFont="1" applyFill="1" applyBorder="1" applyAlignment="1">
      <alignment horizontal="right" vertical="top" wrapText="1"/>
    </xf>
    <xf numFmtId="0" fontId="10" fillId="0" borderId="35" xfId="0" applyFont="1" applyFill="1" applyBorder="1" applyAlignment="1">
      <alignment horizontal="left" vertical="top" wrapText="1" indent="1"/>
    </xf>
    <xf numFmtId="0" fontId="6" fillId="0" borderId="27" xfId="0" applyFont="1" applyFill="1" applyBorder="1" applyAlignment="1">
      <alignment horizontal="right" vertical="top"/>
    </xf>
    <xf numFmtId="0" fontId="12" fillId="0" borderId="28" xfId="0" applyFont="1" applyFill="1" applyBorder="1" applyAlignment="1">
      <alignment horizontal="right" vertical="top"/>
    </xf>
    <xf numFmtId="0" fontId="7" fillId="0" borderId="36" xfId="0" applyFont="1" applyFill="1" applyBorder="1" applyAlignment="1">
      <alignment horizontal="right" vertical="top" wrapText="1"/>
    </xf>
    <xf numFmtId="0" fontId="7" fillId="0" borderId="35" xfId="0" applyFont="1" applyFill="1" applyBorder="1" applyAlignment="1">
      <alignment horizontal="right" vertical="top"/>
    </xf>
    <xf numFmtId="0" fontId="12" fillId="0" borderId="27" xfId="0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center" vertical="top"/>
    </xf>
    <xf numFmtId="3" fontId="7" fillId="0" borderId="35" xfId="0" applyNumberFormat="1" applyFont="1" applyFill="1" applyBorder="1" applyAlignment="1">
      <alignment horizontal="right" vertical="top"/>
    </xf>
    <xf numFmtId="3" fontId="7" fillId="0" borderId="35" xfId="0" applyNumberFormat="1" applyFont="1" applyBorder="1" applyAlignment="1" quotePrefix="1">
      <alignment horizontal="right" vertical="top" wrapText="1"/>
    </xf>
    <xf numFmtId="0" fontId="27" fillId="0" borderId="28" xfId="0" applyFont="1" applyFill="1" applyBorder="1" applyAlignment="1">
      <alignment horizontal="left" vertical="top" indent="1"/>
    </xf>
    <xf numFmtId="0" fontId="10" fillId="0" borderId="35" xfId="0" applyFont="1" applyFill="1" applyBorder="1" applyAlignment="1">
      <alignment horizontal="left" vertical="top" indent="1"/>
    </xf>
    <xf numFmtId="0" fontId="10" fillId="0" borderId="27" xfId="0" applyFont="1" applyFill="1" applyBorder="1" applyAlignment="1">
      <alignment horizontal="right" vertical="top"/>
    </xf>
    <xf numFmtId="190" fontId="7" fillId="0" borderId="36" xfId="0" applyNumberFormat="1" applyFont="1" applyFill="1" applyBorder="1" applyAlignment="1">
      <alignment horizontal="right" vertical="top"/>
    </xf>
    <xf numFmtId="193" fontId="7" fillId="0" borderId="27" xfId="0" applyNumberFormat="1" applyFont="1" applyFill="1" applyBorder="1" applyAlignment="1">
      <alignment horizontal="right" vertical="top"/>
    </xf>
    <xf numFmtId="0" fontId="7" fillId="0" borderId="36" xfId="0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right" vertical="top"/>
    </xf>
    <xf numFmtId="0" fontId="27" fillId="0" borderId="28" xfId="0" applyFont="1" applyBorder="1" applyAlignment="1">
      <alignment horizontal="left" vertical="top" indent="1"/>
    </xf>
    <xf numFmtId="47" fontId="7" fillId="0" borderId="35" xfId="0" applyNumberFormat="1" applyFont="1" applyBorder="1" applyAlignment="1">
      <alignment horizontal="left" vertical="top" indent="1" shrinkToFit="1"/>
    </xf>
    <xf numFmtId="0" fontId="10" fillId="0" borderId="27" xfId="0" applyFont="1" applyBorder="1" applyAlignment="1">
      <alignment horizontal="right" vertical="top"/>
    </xf>
    <xf numFmtId="47" fontId="7" fillId="0" borderId="36" xfId="0" applyNumberFormat="1" applyFont="1" applyBorder="1" applyAlignment="1">
      <alignment horizontal="right" vertical="top" indent="1" shrinkToFit="1"/>
    </xf>
    <xf numFmtId="47" fontId="7" fillId="0" borderId="37" xfId="0" applyNumberFormat="1" applyFont="1" applyBorder="1" applyAlignment="1">
      <alignment horizontal="right" vertical="top" indent="1" shrinkToFit="1"/>
    </xf>
    <xf numFmtId="0" fontId="21" fillId="0" borderId="36" xfId="0" applyFont="1" applyBorder="1" applyAlignment="1">
      <alignment horizontal="center" vertical="top" wrapText="1" shrinkToFit="1"/>
    </xf>
    <xf numFmtId="0" fontId="7" fillId="0" borderId="27" xfId="0" applyNumberFormat="1" applyFont="1" applyBorder="1" applyAlignment="1">
      <alignment horizontal="right" vertical="top" shrinkToFit="1"/>
    </xf>
    <xf numFmtId="0" fontId="7" fillId="0" borderId="28" xfId="0" applyNumberFormat="1" applyFont="1" applyBorder="1" applyAlignment="1">
      <alignment horizontal="right" vertical="top"/>
    </xf>
    <xf numFmtId="0" fontId="7" fillId="0" borderId="36" xfId="0" applyNumberFormat="1" applyFont="1" applyBorder="1" applyAlignment="1">
      <alignment horizontal="right" vertical="top" shrinkToFit="1"/>
    </xf>
    <xf numFmtId="0" fontId="7" fillId="0" borderId="28" xfId="0" applyNumberFormat="1" applyFont="1" applyBorder="1" applyAlignment="1">
      <alignment horizontal="right" vertical="top" shrinkToFit="1"/>
    </xf>
    <xf numFmtId="0" fontId="7" fillId="0" borderId="27" xfId="0" applyNumberFormat="1" applyFont="1" applyBorder="1" applyAlignment="1">
      <alignment horizontal="right" vertical="top"/>
    </xf>
    <xf numFmtId="0" fontId="7" fillId="0" borderId="35" xfId="0" applyNumberFormat="1" applyFont="1" applyBorder="1" applyAlignment="1">
      <alignment horizontal="right" vertical="top"/>
    </xf>
    <xf numFmtId="185" fontId="7" fillId="0" borderId="37" xfId="0" applyNumberFormat="1" applyFont="1" applyBorder="1" applyAlignment="1">
      <alignment horizontal="left" vertical="top" indent="1"/>
    </xf>
    <xf numFmtId="0" fontId="7" fillId="0" borderId="39" xfId="0" applyFont="1" applyBorder="1" applyAlignment="1">
      <alignment horizontal="right" vertical="top"/>
    </xf>
    <xf numFmtId="0" fontId="7" fillId="35" borderId="39" xfId="0" applyFont="1" applyFill="1" applyBorder="1" applyAlignment="1">
      <alignment horizontal="right" vertical="top"/>
    </xf>
    <xf numFmtId="0" fontId="7" fillId="34" borderId="13" xfId="0" applyFont="1" applyFill="1" applyBorder="1" applyAlignment="1">
      <alignment vertical="top"/>
    </xf>
    <xf numFmtId="193" fontId="7" fillId="35" borderId="39" xfId="0" applyNumberFormat="1" applyFont="1" applyFill="1" applyBorder="1" applyAlignment="1">
      <alignment horizontal="right" vertical="top"/>
    </xf>
    <xf numFmtId="0" fontId="7" fillId="34" borderId="28" xfId="0" applyFont="1" applyFill="1" applyBorder="1" applyAlignment="1">
      <alignment horizontal="right" vertical="top"/>
    </xf>
    <xf numFmtId="0" fontId="7" fillId="34" borderId="28" xfId="0" applyFont="1" applyFill="1" applyBorder="1" applyAlignment="1">
      <alignment vertical="top"/>
    </xf>
    <xf numFmtId="0" fontId="7" fillId="34" borderId="28" xfId="0" applyFont="1" applyFill="1" applyBorder="1" applyAlignment="1">
      <alignment horizontal="left" vertical="top" indent="1"/>
    </xf>
    <xf numFmtId="0" fontId="8" fillId="34" borderId="28" xfId="0" applyFont="1" applyFill="1" applyBorder="1" applyAlignment="1">
      <alignment vertical="top"/>
    </xf>
    <xf numFmtId="0" fontId="7" fillId="34" borderId="28" xfId="0" applyFont="1" applyFill="1" applyBorder="1" applyAlignment="1">
      <alignment horizontal="left" vertical="top"/>
    </xf>
    <xf numFmtId="0" fontId="7" fillId="34" borderId="28" xfId="0" applyNumberFormat="1" applyFont="1" applyFill="1" applyBorder="1" applyAlignment="1">
      <alignment vertical="top"/>
    </xf>
    <xf numFmtId="0" fontId="6" fillId="34" borderId="28" xfId="0" applyFont="1" applyFill="1" applyBorder="1" applyAlignment="1">
      <alignment vertical="top"/>
    </xf>
    <xf numFmtId="2" fontId="7" fillId="0" borderId="35" xfId="42" applyNumberFormat="1" applyFont="1" applyFill="1" applyBorder="1" applyAlignment="1">
      <alignment horizontal="right" vertical="top" shrinkToFit="1"/>
    </xf>
    <xf numFmtId="2" fontId="7" fillId="0" borderId="36" xfId="42" applyNumberFormat="1" applyFont="1" applyFill="1" applyBorder="1" applyAlignment="1">
      <alignment horizontal="right" vertical="top" shrinkToFit="1"/>
    </xf>
    <xf numFmtId="2" fontId="10" fillId="0" borderId="36" xfId="42" applyNumberFormat="1" applyFont="1" applyFill="1" applyBorder="1" applyAlignment="1">
      <alignment horizontal="left" vertical="top" indent="1" shrinkToFit="1"/>
    </xf>
    <xf numFmtId="3" fontId="7" fillId="0" borderId="35" xfId="0" applyNumberFormat="1" applyFont="1" applyFill="1" applyBorder="1" applyAlignment="1">
      <alignment horizontal="left" vertical="top" wrapText="1" indent="1"/>
    </xf>
    <xf numFmtId="3" fontId="7" fillId="0" borderId="36" xfId="0" applyNumberFormat="1" applyFont="1" applyBorder="1" applyAlignment="1">
      <alignment horizontal="left" vertical="top" wrapText="1" indent="1"/>
    </xf>
    <xf numFmtId="193" fontId="7" fillId="0" borderId="35" xfId="0" applyNumberFormat="1" applyFont="1" applyFill="1" applyBorder="1" applyAlignment="1">
      <alignment horizontal="right" vertical="top"/>
    </xf>
    <xf numFmtId="0" fontId="7" fillId="0" borderId="35" xfId="0" applyFont="1" applyFill="1" applyBorder="1" applyAlignment="1">
      <alignment horizontal="right" shrinkToFit="1"/>
    </xf>
    <xf numFmtId="46" fontId="7" fillId="0" borderId="25" xfId="0" applyNumberFormat="1" applyFont="1" applyFill="1" applyBorder="1" applyAlignment="1">
      <alignment horizontal="right" shrinkToFit="1"/>
    </xf>
    <xf numFmtId="0" fontId="7" fillId="0" borderId="23" xfId="0" applyFont="1" applyFill="1" applyBorder="1" applyAlignment="1">
      <alignment horizontal="right" vertical="top" wrapText="1" indent="1"/>
    </xf>
    <xf numFmtId="0" fontId="7" fillId="0" borderId="36" xfId="0" applyFont="1" applyFill="1" applyBorder="1" applyAlignment="1">
      <alignment horizontal="right" vertical="top" wrapText="1" indent="1"/>
    </xf>
    <xf numFmtId="0" fontId="7" fillId="0" borderId="23" xfId="0" applyFont="1" applyFill="1" applyBorder="1" applyAlignment="1">
      <alignment horizontal="right" vertical="top" wrapText="1"/>
    </xf>
    <xf numFmtId="0" fontId="7" fillId="0" borderId="39" xfId="0" applyFont="1" applyFill="1" applyBorder="1" applyAlignment="1">
      <alignment horizontal="right" vertical="top" wrapText="1"/>
    </xf>
    <xf numFmtId="2" fontId="7" fillId="0" borderId="23" xfId="0" applyNumberFormat="1" applyFont="1" applyBorder="1" applyAlignment="1">
      <alignment horizontal="right" vertical="top"/>
    </xf>
    <xf numFmtId="2" fontId="7" fillId="0" borderId="25" xfId="0" applyNumberFormat="1" applyFont="1" applyBorder="1" applyAlignment="1">
      <alignment horizontal="left" vertical="top" indent="6"/>
    </xf>
    <xf numFmtId="2" fontId="7" fillId="0" borderId="25" xfId="0" applyNumberFormat="1" applyFont="1" applyBorder="1" applyAlignment="1">
      <alignment horizontal="right" vertical="top"/>
    </xf>
    <xf numFmtId="0" fontId="27" fillId="0" borderId="0" xfId="0" applyFont="1" applyFill="1" applyBorder="1" applyAlignment="1">
      <alignment vertical="top" wrapText="1"/>
    </xf>
    <xf numFmtId="47" fontId="7" fillId="0" borderId="37" xfId="0" applyNumberFormat="1" applyFont="1" applyFill="1" applyBorder="1" applyAlignment="1">
      <alignment horizontal="right" vertical="top" wrapText="1"/>
    </xf>
    <xf numFmtId="0" fontId="7" fillId="0" borderId="26" xfId="0" applyNumberFormat="1" applyFont="1" applyBorder="1" applyAlignment="1">
      <alignment horizontal="right" vertical="top" wrapText="1"/>
    </xf>
    <xf numFmtId="0" fontId="7" fillId="0" borderId="37" xfId="0" applyNumberFormat="1" applyFont="1" applyBorder="1" applyAlignment="1">
      <alignment horizontal="right" vertical="top" wrapText="1"/>
    </xf>
    <xf numFmtId="3" fontId="7" fillId="0" borderId="28" xfId="0" applyNumberFormat="1" applyFont="1" applyBorder="1" applyAlignment="1">
      <alignment horizontal="right" vertical="top"/>
    </xf>
    <xf numFmtId="3" fontId="7" fillId="0" borderId="37" xfId="0" applyNumberFormat="1" applyFont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top" wrapText="1" indent="1"/>
    </xf>
    <xf numFmtId="0" fontId="7" fillId="34" borderId="39" xfId="0" applyFont="1" applyFill="1" applyBorder="1" applyAlignment="1">
      <alignment horizontal="right" vertical="top"/>
    </xf>
    <xf numFmtId="0" fontId="7" fillId="0" borderId="39" xfId="0" applyFont="1" applyFill="1" applyBorder="1" applyAlignment="1">
      <alignment horizontal="right" vertical="top" wrapText="1" indent="1"/>
    </xf>
    <xf numFmtId="0" fontId="7" fillId="34" borderId="13" xfId="0" applyFont="1" applyFill="1" applyBorder="1" applyAlignment="1">
      <alignment horizontal="right" vertical="top"/>
    </xf>
    <xf numFmtId="0" fontId="7" fillId="36" borderId="35" xfId="0" applyNumberFormat="1" applyFont="1" applyFill="1" applyBorder="1" applyAlignment="1">
      <alignment horizontal="right" vertical="top" shrinkToFit="1"/>
    </xf>
    <xf numFmtId="185" fontId="7" fillId="36" borderId="36" xfId="42" applyNumberFormat="1" applyFont="1" applyFill="1" applyBorder="1" applyAlignment="1">
      <alignment horizontal="right" vertical="top"/>
    </xf>
    <xf numFmtId="0" fontId="7" fillId="36" borderId="27" xfId="0" applyNumberFormat="1" applyFont="1" applyFill="1" applyBorder="1" applyAlignment="1">
      <alignment horizontal="right" vertical="top" shrinkToFit="1"/>
    </xf>
    <xf numFmtId="0" fontId="7" fillId="36" borderId="36" xfId="0" applyNumberFormat="1" applyFont="1" applyFill="1" applyBorder="1" applyAlignment="1">
      <alignment horizontal="right" vertical="top"/>
    </xf>
    <xf numFmtId="185" fontId="7" fillId="36" borderId="35" xfId="42" applyNumberFormat="1" applyFont="1" applyFill="1" applyBorder="1" applyAlignment="1">
      <alignment horizontal="right" vertical="top" shrinkToFit="1"/>
    </xf>
    <xf numFmtId="0" fontId="7" fillId="36" borderId="28" xfId="0" applyNumberFormat="1" applyFont="1" applyFill="1" applyBorder="1" applyAlignment="1">
      <alignment horizontal="right" vertical="top"/>
    </xf>
    <xf numFmtId="0" fontId="7" fillId="36" borderId="28" xfId="0" applyNumberFormat="1" applyFont="1" applyFill="1" applyBorder="1" applyAlignment="1">
      <alignment horizontal="right" vertical="top" shrinkToFit="1"/>
    </xf>
    <xf numFmtId="0" fontId="7" fillId="36" borderId="36" xfId="0" applyNumberFormat="1" applyFont="1" applyFill="1" applyBorder="1" applyAlignment="1">
      <alignment horizontal="right" vertical="top" shrinkToFit="1"/>
    </xf>
    <xf numFmtId="185" fontId="7" fillId="36" borderId="35" xfId="42" applyNumberFormat="1" applyFont="1" applyFill="1" applyBorder="1" applyAlignment="1">
      <alignment vertical="top"/>
    </xf>
    <xf numFmtId="185" fontId="7" fillId="36" borderId="35" xfId="42" applyNumberFormat="1" applyFont="1" applyFill="1" applyBorder="1" applyAlignment="1">
      <alignment horizontal="left" vertical="top" indent="2" shrinkToFit="1"/>
    </xf>
    <xf numFmtId="193" fontId="7" fillId="36" borderId="28" xfId="0" applyNumberFormat="1" applyFont="1" applyFill="1" applyBorder="1" applyAlignment="1">
      <alignment horizontal="right" vertical="top"/>
    </xf>
    <xf numFmtId="193" fontId="7" fillId="36" borderId="35" xfId="0" applyNumberFormat="1" applyFont="1" applyFill="1" applyBorder="1" applyAlignment="1">
      <alignment horizontal="right" vertical="top"/>
    </xf>
    <xf numFmtId="185" fontId="7" fillId="36" borderId="37" xfId="0" applyNumberFormat="1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right" vertical="top" wrapText="1"/>
    </xf>
    <xf numFmtId="43" fontId="7" fillId="0" borderId="0" xfId="0" applyNumberFormat="1" applyFont="1" applyFill="1" applyBorder="1" applyAlignment="1">
      <alignment horizontal="right" vertical="top"/>
    </xf>
    <xf numFmtId="43" fontId="27" fillId="0" borderId="0" xfId="42" applyNumberFormat="1" applyFont="1" applyFill="1" applyBorder="1" applyAlignment="1">
      <alignment horizontal="right" vertical="top"/>
    </xf>
    <xf numFmtId="3" fontId="10" fillId="0" borderId="35" xfId="0" applyNumberFormat="1" applyFont="1" applyFill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10" fillId="37" borderId="23" xfId="0" applyFont="1" applyFill="1" applyBorder="1" applyAlignment="1">
      <alignment horizontal="left" vertical="top" wrapText="1" indent="1"/>
    </xf>
    <xf numFmtId="0" fontId="10" fillId="37" borderId="36" xfId="0" applyFont="1" applyFill="1" applyBorder="1" applyAlignment="1">
      <alignment horizontal="left" vertical="top" wrapText="1" indent="1"/>
    </xf>
    <xf numFmtId="0" fontId="10" fillId="0" borderId="23" xfId="0" applyFont="1" applyFill="1" applyBorder="1" applyAlignment="1">
      <alignment horizontal="left" vertical="top" wrapText="1" indent="1"/>
    </xf>
    <xf numFmtId="0" fontId="10" fillId="0" borderId="36" xfId="0" applyFont="1" applyFill="1" applyBorder="1" applyAlignment="1">
      <alignment horizontal="left" vertical="top" wrapText="1" indent="1"/>
    </xf>
    <xf numFmtId="0" fontId="10" fillId="0" borderId="23" xfId="0" applyFont="1" applyBorder="1" applyAlignment="1">
      <alignment horizontal="left" vertical="top" wrapText="1" indent="1"/>
    </xf>
    <xf numFmtId="0" fontId="10" fillId="34" borderId="28" xfId="0" applyFont="1" applyFill="1" applyBorder="1" applyAlignment="1">
      <alignment horizontal="left" vertical="top" indent="1"/>
    </xf>
    <xf numFmtId="0" fontId="10" fillId="0" borderId="23" xfId="0" applyFont="1" applyBorder="1" applyAlignment="1">
      <alignment horizontal="left" vertical="top" wrapText="1" indent="2"/>
    </xf>
    <xf numFmtId="0" fontId="10" fillId="34" borderId="28" xfId="0" applyFont="1" applyFill="1" applyBorder="1" applyAlignment="1">
      <alignment horizontal="left" vertical="top" indent="2"/>
    </xf>
    <xf numFmtId="0" fontId="10" fillId="0" borderId="36" xfId="0" applyFont="1" applyFill="1" applyBorder="1" applyAlignment="1">
      <alignment horizontal="left" vertical="top" wrapText="1" indent="2"/>
    </xf>
    <xf numFmtId="0" fontId="10" fillId="0" borderId="23" xfId="0" applyFont="1" applyFill="1" applyBorder="1" applyAlignment="1">
      <alignment horizontal="left" vertical="top" wrapText="1" indent="2"/>
    </xf>
    <xf numFmtId="0" fontId="36" fillId="34" borderId="28" xfId="0" applyFont="1" applyFill="1" applyBorder="1" applyAlignment="1">
      <alignment horizontal="left" vertical="top" indent="1"/>
    </xf>
    <xf numFmtId="0" fontId="10" fillId="0" borderId="35" xfId="0" applyNumberFormat="1" applyFont="1" applyBorder="1" applyAlignment="1">
      <alignment horizontal="left" vertical="top" indent="1" shrinkToFit="1"/>
    </xf>
    <xf numFmtId="0" fontId="10" fillId="36" borderId="35" xfId="0" applyNumberFormat="1" applyFont="1" applyFill="1" applyBorder="1" applyAlignment="1">
      <alignment horizontal="left" vertical="top" indent="1" shrinkToFit="1"/>
    </xf>
    <xf numFmtId="0" fontId="10" fillId="34" borderId="28" xfId="0" applyNumberFormat="1" applyFont="1" applyFill="1" applyBorder="1" applyAlignment="1">
      <alignment horizontal="left" vertical="top" indent="1"/>
    </xf>
    <xf numFmtId="0" fontId="10" fillId="0" borderId="36" xfId="0" applyNumberFormat="1" applyFont="1" applyBorder="1" applyAlignment="1">
      <alignment horizontal="left" vertical="top" indent="1"/>
    </xf>
    <xf numFmtId="0" fontId="10" fillId="36" borderId="36" xfId="0" applyNumberFormat="1" applyFont="1" applyFill="1" applyBorder="1" applyAlignment="1">
      <alignment horizontal="left" vertical="top" indent="1"/>
    </xf>
    <xf numFmtId="0" fontId="29" fillId="34" borderId="28" xfId="0" applyFont="1" applyFill="1" applyBorder="1" applyAlignment="1">
      <alignment vertical="top"/>
    </xf>
    <xf numFmtId="0" fontId="10" fillId="0" borderId="35" xfId="0" applyFont="1" applyFill="1" applyBorder="1" applyAlignment="1" quotePrefix="1">
      <alignment horizontal="left" vertical="top" indent="1"/>
    </xf>
    <xf numFmtId="0" fontId="24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indent="2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right" vertical="top"/>
    </xf>
    <xf numFmtId="0" fontId="21" fillId="0" borderId="32" xfId="0" applyFont="1" applyBorder="1" applyAlignment="1">
      <alignment horizontal="center" vertical="top" wrapText="1" shrinkToFit="1"/>
    </xf>
    <xf numFmtId="47" fontId="7" fillId="0" borderId="26" xfId="0" applyNumberFormat="1" applyFont="1" applyBorder="1" applyAlignment="1">
      <alignment horizontal="right" vertical="top" shrinkToFit="1"/>
    </xf>
    <xf numFmtId="190" fontId="7" fillId="0" borderId="37" xfId="0" applyNumberFormat="1" applyFont="1" applyFill="1" applyBorder="1" applyAlignment="1">
      <alignment horizontal="right" vertical="top"/>
    </xf>
    <xf numFmtId="0" fontId="10" fillId="0" borderId="28" xfId="0" applyFont="1" applyBorder="1" applyAlignment="1">
      <alignment horizontal="left" vertical="top" indent="1"/>
    </xf>
    <xf numFmtId="44" fontId="10" fillId="0" borderId="12" xfId="44" applyNumberFormat="1" applyFont="1" applyBorder="1" applyAlignment="1">
      <alignment horizontal="right" vertical="top"/>
    </xf>
    <xf numFmtId="0" fontId="7" fillId="34" borderId="13" xfId="0" applyNumberFormat="1" applyFont="1" applyFill="1" applyBorder="1" applyAlignment="1">
      <alignment vertical="top"/>
    </xf>
    <xf numFmtId="0" fontId="7" fillId="34" borderId="28" xfId="0" applyFont="1" applyFill="1" applyBorder="1" applyAlignment="1">
      <alignment horizontal="center" vertical="top"/>
    </xf>
    <xf numFmtId="2" fontId="7" fillId="0" borderId="36" xfId="0" applyNumberFormat="1" applyFont="1" applyBorder="1" applyAlignment="1">
      <alignment horizontal="right" vertical="top"/>
    </xf>
    <xf numFmtId="0" fontId="7" fillId="38" borderId="32" xfId="0" applyFont="1" applyFill="1" applyBorder="1" applyAlignment="1" quotePrefix="1">
      <alignment horizontal="center" vertical="top"/>
    </xf>
    <xf numFmtId="0" fontId="7" fillId="38" borderId="34" xfId="0" applyFont="1" applyFill="1" applyBorder="1" applyAlignment="1" quotePrefix="1">
      <alignment horizontal="center" vertical="top"/>
    </xf>
    <xf numFmtId="0" fontId="7" fillId="38" borderId="26" xfId="0" applyFont="1" applyFill="1" applyBorder="1" applyAlignment="1" quotePrefix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1" xfId="0" applyFont="1" applyBorder="1" applyAlignment="1">
      <alignment vertical="top" wrapText="1"/>
    </xf>
    <xf numFmtId="0" fontId="14" fillId="0" borderId="22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shrinkToFit="1"/>
    </xf>
    <xf numFmtId="0" fontId="6" fillId="0" borderId="15" xfId="0" applyFont="1" applyBorder="1" applyAlignment="1">
      <alignment horizontal="left" vertical="top" shrinkToFit="1"/>
    </xf>
    <xf numFmtId="0" fontId="16" fillId="0" borderId="0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35" xfId="0" applyFont="1" applyBorder="1" applyAlignment="1">
      <alignment horizontal="center" vertical="top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6</xdr:row>
      <xdr:rowOff>47625</xdr:rowOff>
    </xdr:from>
    <xdr:to>
      <xdr:col>5</xdr:col>
      <xdr:colOff>180975</xdr:colOff>
      <xdr:row>7</xdr:row>
      <xdr:rowOff>733425</xdr:rowOff>
    </xdr:to>
    <xdr:sp>
      <xdr:nvSpPr>
        <xdr:cNvPr id="1" name="AutoShape 17"/>
        <xdr:cNvSpPr>
          <a:spLocks/>
        </xdr:cNvSpPr>
      </xdr:nvSpPr>
      <xdr:spPr>
        <a:xfrm>
          <a:off x="4714875" y="2019300"/>
          <a:ext cx="133350" cy="1543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9525</xdr:rowOff>
    </xdr:from>
    <xdr:to>
      <xdr:col>5</xdr:col>
      <xdr:colOff>123825</xdr:colOff>
      <xdr:row>12</xdr:row>
      <xdr:rowOff>438150</xdr:rowOff>
    </xdr:to>
    <xdr:sp>
      <xdr:nvSpPr>
        <xdr:cNvPr id="2" name="AutoShape 18"/>
        <xdr:cNvSpPr>
          <a:spLocks/>
        </xdr:cNvSpPr>
      </xdr:nvSpPr>
      <xdr:spPr>
        <a:xfrm>
          <a:off x="4714875" y="4286250"/>
          <a:ext cx="7620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3" name="AutoShape 44"/>
        <xdr:cNvSpPr>
          <a:spLocks/>
        </xdr:cNvSpPr>
      </xdr:nvSpPr>
      <xdr:spPr>
        <a:xfrm>
          <a:off x="6838950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4" name="AutoShape 45"/>
        <xdr:cNvSpPr>
          <a:spLocks/>
        </xdr:cNvSpPr>
      </xdr:nvSpPr>
      <xdr:spPr>
        <a:xfrm>
          <a:off x="6838950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" name="AutoShape 46"/>
        <xdr:cNvSpPr>
          <a:spLocks/>
        </xdr:cNvSpPr>
      </xdr:nvSpPr>
      <xdr:spPr>
        <a:xfrm>
          <a:off x="6838950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" name="AutoShape 47"/>
        <xdr:cNvSpPr>
          <a:spLocks/>
        </xdr:cNvSpPr>
      </xdr:nvSpPr>
      <xdr:spPr>
        <a:xfrm>
          <a:off x="6838950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7" name="AutoShape 48"/>
        <xdr:cNvSpPr>
          <a:spLocks/>
        </xdr:cNvSpPr>
      </xdr:nvSpPr>
      <xdr:spPr>
        <a:xfrm>
          <a:off x="6838950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" name="AutoShape 49"/>
        <xdr:cNvSpPr>
          <a:spLocks/>
        </xdr:cNvSpPr>
      </xdr:nvSpPr>
      <xdr:spPr>
        <a:xfrm>
          <a:off x="8105775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" name="AutoShape 50"/>
        <xdr:cNvSpPr>
          <a:spLocks/>
        </xdr:cNvSpPr>
      </xdr:nvSpPr>
      <xdr:spPr>
        <a:xfrm>
          <a:off x="8105775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0" name="AutoShape 51"/>
        <xdr:cNvSpPr>
          <a:spLocks/>
        </xdr:cNvSpPr>
      </xdr:nvSpPr>
      <xdr:spPr>
        <a:xfrm>
          <a:off x="8105775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" name="AutoShape 52"/>
        <xdr:cNvSpPr>
          <a:spLocks/>
        </xdr:cNvSpPr>
      </xdr:nvSpPr>
      <xdr:spPr>
        <a:xfrm>
          <a:off x="8105775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2" name="AutoShape 53"/>
        <xdr:cNvSpPr>
          <a:spLocks/>
        </xdr:cNvSpPr>
      </xdr:nvSpPr>
      <xdr:spPr>
        <a:xfrm>
          <a:off x="8105775" y="28241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68</xdr:row>
      <xdr:rowOff>76200</xdr:rowOff>
    </xdr:from>
    <xdr:to>
      <xdr:col>5</xdr:col>
      <xdr:colOff>123825</xdr:colOff>
      <xdr:row>69</xdr:row>
      <xdr:rowOff>266700</xdr:rowOff>
    </xdr:to>
    <xdr:sp>
      <xdr:nvSpPr>
        <xdr:cNvPr id="13" name="AutoShape 55"/>
        <xdr:cNvSpPr>
          <a:spLocks/>
        </xdr:cNvSpPr>
      </xdr:nvSpPr>
      <xdr:spPr>
        <a:xfrm>
          <a:off x="4714875" y="34585275"/>
          <a:ext cx="762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123</xdr:row>
      <xdr:rowOff>76200</xdr:rowOff>
    </xdr:from>
    <xdr:to>
      <xdr:col>6</xdr:col>
      <xdr:colOff>133350</xdr:colOff>
      <xdr:row>124</xdr:row>
      <xdr:rowOff>276225</xdr:rowOff>
    </xdr:to>
    <xdr:sp>
      <xdr:nvSpPr>
        <xdr:cNvPr id="14" name="AutoShape 56"/>
        <xdr:cNvSpPr>
          <a:spLocks/>
        </xdr:cNvSpPr>
      </xdr:nvSpPr>
      <xdr:spPr>
        <a:xfrm>
          <a:off x="5810250" y="56445150"/>
          <a:ext cx="7620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180975</xdr:colOff>
      <xdr:row>7</xdr:row>
      <xdr:rowOff>733425</xdr:rowOff>
    </xdr:to>
    <xdr:sp>
      <xdr:nvSpPr>
        <xdr:cNvPr id="15" name="AutoShape 60"/>
        <xdr:cNvSpPr>
          <a:spLocks/>
        </xdr:cNvSpPr>
      </xdr:nvSpPr>
      <xdr:spPr>
        <a:xfrm>
          <a:off x="6953250" y="2019300"/>
          <a:ext cx="133350" cy="1543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9525</xdr:rowOff>
    </xdr:from>
    <xdr:to>
      <xdr:col>8</xdr:col>
      <xdr:colOff>123825</xdr:colOff>
      <xdr:row>12</xdr:row>
      <xdr:rowOff>438150</xdr:rowOff>
    </xdr:to>
    <xdr:sp>
      <xdr:nvSpPr>
        <xdr:cNvPr id="16" name="AutoShape 61"/>
        <xdr:cNvSpPr>
          <a:spLocks/>
        </xdr:cNvSpPr>
      </xdr:nvSpPr>
      <xdr:spPr>
        <a:xfrm>
          <a:off x="6953250" y="4286250"/>
          <a:ext cx="7620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134</xdr:row>
      <xdr:rowOff>0</xdr:rowOff>
    </xdr:from>
    <xdr:to>
      <xdr:col>6</xdr:col>
      <xdr:colOff>828675</xdr:colOff>
      <xdr:row>134</xdr:row>
      <xdr:rowOff>142875</xdr:rowOff>
    </xdr:to>
    <xdr:sp>
      <xdr:nvSpPr>
        <xdr:cNvPr id="17" name="Text Box 66"/>
        <xdr:cNvSpPr txBox="1">
          <a:spLocks noChangeArrowheads="1"/>
        </xdr:cNvSpPr>
      </xdr:nvSpPr>
      <xdr:spPr>
        <a:xfrm>
          <a:off x="6305550" y="61807725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76200</xdr:colOff>
      <xdr:row>123</xdr:row>
      <xdr:rowOff>76200</xdr:rowOff>
    </xdr:from>
    <xdr:to>
      <xdr:col>8</xdr:col>
      <xdr:colOff>152400</xdr:colOff>
      <xdr:row>124</xdr:row>
      <xdr:rowOff>276225</xdr:rowOff>
    </xdr:to>
    <xdr:sp>
      <xdr:nvSpPr>
        <xdr:cNvPr id="18" name="AutoShape 68"/>
        <xdr:cNvSpPr>
          <a:spLocks/>
        </xdr:cNvSpPr>
      </xdr:nvSpPr>
      <xdr:spPr>
        <a:xfrm>
          <a:off x="6981825" y="56445150"/>
          <a:ext cx="7620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2390775</xdr:colOff>
      <xdr:row>0</xdr:row>
      <xdr:rowOff>219075</xdr:rowOff>
    </xdr:from>
    <xdr:to>
      <xdr:col>8</xdr:col>
      <xdr:colOff>1162050</xdr:colOff>
      <xdr:row>0</xdr:row>
      <xdr:rowOff>219075</xdr:rowOff>
    </xdr:to>
    <xdr:sp>
      <xdr:nvSpPr>
        <xdr:cNvPr id="19" name="Line 71"/>
        <xdr:cNvSpPr>
          <a:spLocks/>
        </xdr:cNvSpPr>
      </xdr:nvSpPr>
      <xdr:spPr>
        <a:xfrm>
          <a:off x="3390900" y="219075"/>
          <a:ext cx="4676775" cy="0"/>
        </a:xfrm>
        <a:prstGeom prst="line">
          <a:avLst/>
        </a:prstGeom>
        <a:noFill/>
        <a:ln w="317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hidol.ac.th/muthai/philosophy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2" max="2" width="80.421875" style="0" customWidth="1"/>
  </cols>
  <sheetData>
    <row r="1" ht="23.25">
      <c r="A1" s="1" t="s">
        <v>21</v>
      </c>
    </row>
    <row r="2" spans="1:2" s="4" customFormat="1" ht="23.25">
      <c r="A2" s="2">
        <v>1</v>
      </c>
      <c r="B2" s="3" t="s">
        <v>12</v>
      </c>
    </row>
    <row r="3" spans="1:2" s="4" customFormat="1" ht="23.25">
      <c r="A3" s="2">
        <v>2</v>
      </c>
      <c r="B3" s="3" t="s">
        <v>13</v>
      </c>
    </row>
    <row r="4" spans="1:2" s="4" customFormat="1" ht="23.25">
      <c r="A4" s="2">
        <v>3</v>
      </c>
      <c r="B4" s="3" t="s">
        <v>14</v>
      </c>
    </row>
    <row r="5" spans="1:2" s="4" customFormat="1" ht="23.25">
      <c r="A5" s="2">
        <v>4</v>
      </c>
      <c r="B5" s="3" t="s">
        <v>15</v>
      </c>
    </row>
    <row r="6" spans="1:2" s="4" customFormat="1" ht="23.25">
      <c r="A6" s="2">
        <v>5</v>
      </c>
      <c r="B6" s="3" t="s">
        <v>16</v>
      </c>
    </row>
    <row r="7" spans="1:2" s="4" customFormat="1" ht="23.25">
      <c r="A7" s="2">
        <v>6</v>
      </c>
      <c r="B7" s="3" t="s">
        <v>17</v>
      </c>
    </row>
    <row r="8" spans="1:2" s="4" customFormat="1" ht="23.25">
      <c r="A8" s="2">
        <v>7</v>
      </c>
      <c r="B8" s="3" t="s">
        <v>18</v>
      </c>
    </row>
    <row r="9" s="4" customFormat="1" ht="12.75"/>
    <row r="10" spans="1:2" ht="12.75">
      <c r="A10" s="5" t="s">
        <v>19</v>
      </c>
      <c r="B10" s="8" t="s">
        <v>20</v>
      </c>
    </row>
    <row r="15" spans="1:2" ht="23.25">
      <c r="A15" s="6" t="s">
        <v>22</v>
      </c>
      <c r="B15" s="7"/>
    </row>
    <row r="16" spans="1:2" s="10" customFormat="1" ht="23.25">
      <c r="A16" s="9">
        <v>1</v>
      </c>
      <c r="B16" s="10" t="s">
        <v>23</v>
      </c>
    </row>
    <row r="17" spans="1:2" s="10" customFormat="1" ht="23.25">
      <c r="A17" s="9">
        <v>2</v>
      </c>
      <c r="B17" s="10" t="s">
        <v>24</v>
      </c>
    </row>
    <row r="18" spans="1:2" s="10" customFormat="1" ht="23.25">
      <c r="A18" s="9">
        <v>3</v>
      </c>
      <c r="B18" s="10" t="s">
        <v>25</v>
      </c>
    </row>
    <row r="19" spans="1:2" s="10" customFormat="1" ht="23.25">
      <c r="A19" s="9">
        <v>4</v>
      </c>
      <c r="B19" s="10" t="s">
        <v>26</v>
      </c>
    </row>
    <row r="20" s="10" customFormat="1" ht="23.25"/>
  </sheetData>
  <sheetProtection/>
  <hyperlinks>
    <hyperlink ref="B10" r:id="rId1" display="http://www.mahidol.ac.th/muthai/philosophy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7"/>
  <sheetViews>
    <sheetView tabSelected="1" view="pageBreakPreview" zoomScale="90" zoomScaleSheetLayoutView="90" zoomScalePageLayoutView="0" workbookViewId="0" topLeftCell="C1">
      <pane ySplit="4" topLeftCell="A120" activePane="bottomLeft" state="frozen"/>
      <selection pane="topLeft" activeCell="A1" sqref="A1"/>
      <selection pane="bottomLeft" activeCell="C130" sqref="C130"/>
    </sheetView>
  </sheetViews>
  <sheetFormatPr defaultColWidth="9.140625" defaultRowHeight="12.75"/>
  <cols>
    <col min="1" max="1" width="3.140625" style="201" customWidth="1"/>
    <col min="2" max="2" width="5.7109375" style="12" customWidth="1"/>
    <col min="3" max="3" width="6.140625" style="13" customWidth="1"/>
    <col min="4" max="4" width="47.140625" style="14" customWidth="1"/>
    <col min="5" max="5" width="7.8515625" style="15" customWidth="1"/>
    <col min="6" max="7" width="16.28125" style="13" customWidth="1"/>
    <col min="8" max="8" width="0.9921875" style="32" customWidth="1"/>
    <col min="9" max="9" width="18.00390625" style="100" customWidth="1"/>
    <col min="10" max="10" width="103.421875" style="12" customWidth="1"/>
    <col min="11" max="16384" width="9.140625" style="12" customWidth="1"/>
  </cols>
  <sheetData>
    <row r="1" spans="2:8" ht="26.25">
      <c r="B1" s="44" t="s">
        <v>27</v>
      </c>
      <c r="H1" s="19"/>
    </row>
    <row r="2" spans="2:9" ht="12.75" customHeight="1">
      <c r="B2" s="44"/>
      <c r="H2" s="98"/>
      <c r="I2" s="112"/>
    </row>
    <row r="3" spans="2:9" ht="46.5">
      <c r="B3" s="362" t="s">
        <v>333</v>
      </c>
      <c r="C3" s="363"/>
      <c r="D3" s="364"/>
      <c r="E3" s="137" t="s">
        <v>63</v>
      </c>
      <c r="F3" s="330" t="s">
        <v>70</v>
      </c>
      <c r="G3" s="331"/>
      <c r="H3" s="17"/>
      <c r="I3" s="208" t="s">
        <v>52</v>
      </c>
    </row>
    <row r="4" spans="2:9" ht="20.25" customHeight="1">
      <c r="B4" s="365"/>
      <c r="C4" s="366"/>
      <c r="D4" s="367"/>
      <c r="E4" s="138" t="s">
        <v>64</v>
      </c>
      <c r="F4" s="63" t="s">
        <v>51</v>
      </c>
      <c r="G4" s="134" t="s">
        <v>50</v>
      </c>
      <c r="H4" s="89"/>
      <c r="I4" s="209" t="s">
        <v>51</v>
      </c>
    </row>
    <row r="5" spans="2:9" ht="26.25">
      <c r="B5" s="42" t="s">
        <v>28</v>
      </c>
      <c r="C5" s="22"/>
      <c r="D5" s="23"/>
      <c r="E5" s="24"/>
      <c r="F5" s="22"/>
      <c r="G5" s="22"/>
      <c r="H5" s="25"/>
      <c r="I5" s="218"/>
    </row>
    <row r="6" spans="2:9" ht="23.25">
      <c r="B6" s="36">
        <v>1.1</v>
      </c>
      <c r="C6" s="19" t="s">
        <v>257</v>
      </c>
      <c r="D6" s="26"/>
      <c r="E6" s="139" t="s">
        <v>31</v>
      </c>
      <c r="F6" s="187">
        <f>SUM(F7:F9)</f>
        <v>60000000</v>
      </c>
      <c r="G6" s="188">
        <f>SUM(G7:G9)</f>
        <v>70410760</v>
      </c>
      <c r="I6" s="210">
        <f>SUM(I7:I9)</f>
        <v>66000000</v>
      </c>
    </row>
    <row r="7" spans="2:9" ht="67.5">
      <c r="B7" s="36"/>
      <c r="C7" s="20" t="s">
        <v>53</v>
      </c>
      <c r="D7" s="21" t="s">
        <v>54</v>
      </c>
      <c r="E7" s="140" t="s">
        <v>31</v>
      </c>
      <c r="F7" s="170">
        <v>50000000</v>
      </c>
      <c r="G7" s="167">
        <v>53242425</v>
      </c>
      <c r="H7" s="301"/>
      <c r="I7" s="294">
        <v>55000000</v>
      </c>
    </row>
    <row r="8" spans="2:9" ht="67.5">
      <c r="B8" s="36"/>
      <c r="C8" s="20" t="s">
        <v>55</v>
      </c>
      <c r="D8" s="21" t="s">
        <v>207</v>
      </c>
      <c r="E8" s="140" t="s">
        <v>31</v>
      </c>
      <c r="F8" s="170"/>
      <c r="G8" s="168">
        <v>4030989</v>
      </c>
      <c r="H8" s="301"/>
      <c r="I8" s="294"/>
    </row>
    <row r="9" spans="2:9" ht="23.25" customHeight="1">
      <c r="B9" s="49"/>
      <c r="C9" s="27" t="s">
        <v>56</v>
      </c>
      <c r="D9" s="28" t="s">
        <v>208</v>
      </c>
      <c r="E9" s="141" t="s">
        <v>31</v>
      </c>
      <c r="F9" s="257">
        <v>10000000</v>
      </c>
      <c r="G9" s="168">
        <v>13137346</v>
      </c>
      <c r="H9" s="301"/>
      <c r="I9" s="256">
        <v>11000000</v>
      </c>
    </row>
    <row r="10" spans="2:9" ht="23.25">
      <c r="B10" s="48">
        <v>1.2</v>
      </c>
      <c r="C10" s="16" t="s">
        <v>29</v>
      </c>
      <c r="D10" s="29"/>
      <c r="E10" s="141" t="s">
        <v>31</v>
      </c>
      <c r="F10" s="189">
        <f>SUM(F11:F13)</f>
        <v>75000000</v>
      </c>
      <c r="G10" s="190">
        <f>SUM(G11:G13)</f>
        <v>132134351</v>
      </c>
      <c r="H10" s="247"/>
      <c r="I10" s="211">
        <f>SUM(I11:I13)</f>
        <v>90000000</v>
      </c>
    </row>
    <row r="11" spans="2:9" ht="23.25">
      <c r="B11" s="36"/>
      <c r="C11" s="20" t="s">
        <v>57</v>
      </c>
      <c r="D11" s="21" t="s">
        <v>60</v>
      </c>
      <c r="E11" s="140" t="s">
        <v>31</v>
      </c>
      <c r="F11" s="170"/>
      <c r="G11" s="167">
        <v>4669800</v>
      </c>
      <c r="H11" s="301"/>
      <c r="I11" s="294"/>
    </row>
    <row r="12" spans="2:9" ht="23.25">
      <c r="B12" s="36"/>
      <c r="C12" s="20" t="s">
        <v>58</v>
      </c>
      <c r="D12" s="21" t="s">
        <v>61</v>
      </c>
      <c r="E12" s="140" t="s">
        <v>31</v>
      </c>
      <c r="F12" s="170">
        <v>75000000</v>
      </c>
      <c r="G12" s="167">
        <v>106635658</v>
      </c>
      <c r="H12" s="301"/>
      <c r="I12" s="294">
        <v>90000000</v>
      </c>
    </row>
    <row r="13" spans="2:9" ht="45">
      <c r="B13" s="49"/>
      <c r="C13" s="27" t="s">
        <v>59</v>
      </c>
      <c r="D13" s="28" t="s">
        <v>62</v>
      </c>
      <c r="E13" s="140" t="s">
        <v>31</v>
      </c>
      <c r="F13" s="170"/>
      <c r="G13" s="167">
        <v>20828893</v>
      </c>
      <c r="H13" s="301"/>
      <c r="I13" s="294"/>
    </row>
    <row r="14" spans="2:9" ht="46.5" customHeight="1">
      <c r="B14" s="48">
        <v>1.3</v>
      </c>
      <c r="C14" s="332" t="s">
        <v>305</v>
      </c>
      <c r="D14" s="333"/>
      <c r="E14" s="140"/>
      <c r="F14" s="181">
        <f>SUM(F15:F16)</f>
        <v>375</v>
      </c>
      <c r="G14" s="123">
        <f>SUM(G15:G16)</f>
        <v>386</v>
      </c>
      <c r="H14" s="247"/>
      <c r="I14" s="182">
        <f>SUM(I15:I16)</f>
        <v>392</v>
      </c>
    </row>
    <row r="15" spans="1:10" ht="23.25">
      <c r="A15" s="201" t="s">
        <v>230</v>
      </c>
      <c r="B15" s="36"/>
      <c r="C15" s="20" t="s">
        <v>259</v>
      </c>
      <c r="D15" s="21" t="s">
        <v>216</v>
      </c>
      <c r="E15" s="140" t="s">
        <v>47</v>
      </c>
      <c r="F15" s="171">
        <v>10</v>
      </c>
      <c r="G15" s="169">
        <v>26</v>
      </c>
      <c r="H15" s="301"/>
      <c r="I15" s="212">
        <v>22</v>
      </c>
      <c r="J15" s="91"/>
    </row>
    <row r="16" spans="2:9" ht="22.5" customHeight="1">
      <c r="B16" s="36"/>
      <c r="C16" s="20" t="s">
        <v>260</v>
      </c>
      <c r="D16" s="21" t="s">
        <v>258</v>
      </c>
      <c r="E16" s="142" t="s">
        <v>47</v>
      </c>
      <c r="F16" s="161">
        <v>365</v>
      </c>
      <c r="G16" s="161">
        <v>360</v>
      </c>
      <c r="H16" s="301"/>
      <c r="I16" s="161">
        <v>370</v>
      </c>
    </row>
    <row r="17" spans="2:9" ht="22.5" customHeight="1">
      <c r="B17" s="36"/>
      <c r="C17" s="20"/>
      <c r="D17" s="21"/>
      <c r="E17" s="139"/>
      <c r="F17" s="321"/>
      <c r="G17" s="322" t="s">
        <v>330</v>
      </c>
      <c r="H17" s="301"/>
      <c r="I17" s="321"/>
    </row>
    <row r="18" spans="2:9" ht="23.25">
      <c r="B18" s="48">
        <v>1.4</v>
      </c>
      <c r="C18" s="336" t="s">
        <v>67</v>
      </c>
      <c r="D18" s="337"/>
      <c r="E18" s="142"/>
      <c r="F18" s="172"/>
      <c r="G18" s="116"/>
      <c r="H18" s="247"/>
      <c r="I18" s="213"/>
    </row>
    <row r="19" spans="2:9" ht="23.25">
      <c r="B19" s="60"/>
      <c r="C19" s="20" t="s">
        <v>65</v>
      </c>
      <c r="D19" s="50" t="s">
        <v>68</v>
      </c>
      <c r="E19" s="139"/>
      <c r="F19" s="173"/>
      <c r="G19" s="117"/>
      <c r="H19" s="249"/>
      <c r="I19" s="214"/>
    </row>
    <row r="20" spans="2:9" ht="23.25" customHeight="1">
      <c r="B20" s="36"/>
      <c r="C20" s="20"/>
      <c r="D20" s="21" t="s">
        <v>261</v>
      </c>
      <c r="E20" s="141" t="s">
        <v>47</v>
      </c>
      <c r="F20" s="174">
        <v>0</v>
      </c>
      <c r="G20" s="118">
        <v>0</v>
      </c>
      <c r="H20" s="247"/>
      <c r="I20" s="215">
        <v>0</v>
      </c>
    </row>
    <row r="21" spans="2:9" ht="23.25" customHeight="1">
      <c r="B21" s="36"/>
      <c r="C21" s="20"/>
      <c r="D21" s="21" t="s">
        <v>262</v>
      </c>
      <c r="E21" s="140" t="s">
        <v>47</v>
      </c>
      <c r="F21" s="175">
        <v>0</v>
      </c>
      <c r="G21" s="119">
        <v>0</v>
      </c>
      <c r="H21" s="247"/>
      <c r="I21" s="216">
        <v>0</v>
      </c>
    </row>
    <row r="22" spans="1:9" ht="23.25">
      <c r="A22" s="201" t="s">
        <v>229</v>
      </c>
      <c r="B22" s="60"/>
      <c r="C22" s="38" t="s">
        <v>66</v>
      </c>
      <c r="D22" s="54" t="s">
        <v>215</v>
      </c>
      <c r="E22" s="143"/>
      <c r="F22" s="176"/>
      <c r="G22" s="120"/>
      <c r="H22" s="249"/>
      <c r="I22" s="217"/>
    </row>
    <row r="23" spans="1:9" ht="23.25" customHeight="1">
      <c r="A23" s="201" t="s">
        <v>229</v>
      </c>
      <c r="B23" s="36"/>
      <c r="C23" s="86"/>
      <c r="D23" s="45" t="s">
        <v>263</v>
      </c>
      <c r="E23" s="144" t="s">
        <v>47</v>
      </c>
      <c r="F23" s="174" t="s">
        <v>297</v>
      </c>
      <c r="G23" s="118">
        <v>8</v>
      </c>
      <c r="H23" s="247"/>
      <c r="I23" s="215">
        <v>8</v>
      </c>
    </row>
    <row r="24" spans="1:9" ht="23.25" customHeight="1">
      <c r="A24" s="201" t="s">
        <v>229</v>
      </c>
      <c r="B24" s="36"/>
      <c r="C24" s="86"/>
      <c r="D24" s="45" t="s">
        <v>264</v>
      </c>
      <c r="E24" s="145" t="s">
        <v>47</v>
      </c>
      <c r="F24" s="175" t="s">
        <v>297</v>
      </c>
      <c r="G24" s="119">
        <v>3</v>
      </c>
      <c r="H24" s="247"/>
      <c r="I24" s="216">
        <v>3</v>
      </c>
    </row>
    <row r="25" spans="2:9" ht="48" customHeight="1">
      <c r="B25" s="61">
        <v>1.5</v>
      </c>
      <c r="C25" s="338" t="s">
        <v>206</v>
      </c>
      <c r="D25" s="339"/>
      <c r="E25" s="140" t="s">
        <v>69</v>
      </c>
      <c r="F25" s="175">
        <v>0</v>
      </c>
      <c r="G25" s="119">
        <v>6</v>
      </c>
      <c r="H25" s="324"/>
      <c r="I25" s="216">
        <v>7</v>
      </c>
    </row>
    <row r="26" spans="2:9" ht="73.5" customHeight="1">
      <c r="B26" s="68">
        <v>1.6</v>
      </c>
      <c r="C26" s="334" t="s">
        <v>265</v>
      </c>
      <c r="D26" s="335"/>
      <c r="E26" s="146"/>
      <c r="F26" s="269" t="s">
        <v>327</v>
      </c>
      <c r="G26" s="270" t="s">
        <v>328</v>
      </c>
      <c r="H26" s="323"/>
      <c r="I26" s="271" t="s">
        <v>328</v>
      </c>
    </row>
    <row r="27" spans="1:9" s="92" customFormat="1" ht="23.25">
      <c r="A27" s="202"/>
      <c r="B27" s="104"/>
      <c r="C27" s="105"/>
      <c r="D27" s="105"/>
      <c r="E27" s="101"/>
      <c r="F27" s="100"/>
      <c r="G27" s="100"/>
      <c r="H27" s="88"/>
      <c r="I27" s="100"/>
    </row>
    <row r="28" spans="1:9" s="196" customFormat="1" ht="58.5" customHeight="1">
      <c r="A28" s="203"/>
      <c r="B28" s="194" t="s">
        <v>0</v>
      </c>
      <c r="C28" s="195"/>
      <c r="D28" s="329" t="s">
        <v>1</v>
      </c>
      <c r="E28" s="329"/>
      <c r="F28" s="329"/>
      <c r="G28" s="329"/>
      <c r="H28" s="329"/>
      <c r="I28" s="329"/>
    </row>
    <row r="29" spans="1:9" s="95" customFormat="1" ht="22.5">
      <c r="A29" s="204"/>
      <c r="B29" s="102"/>
      <c r="C29" s="96"/>
      <c r="D29" s="99"/>
      <c r="E29" s="103"/>
      <c r="F29" s="102"/>
      <c r="G29" s="102"/>
      <c r="H29" s="94"/>
      <c r="I29" s="130"/>
    </row>
    <row r="30" spans="1:9" ht="26.25">
      <c r="A30" s="205"/>
      <c r="B30" s="42" t="s">
        <v>30</v>
      </c>
      <c r="C30" s="22"/>
      <c r="D30" s="23"/>
      <c r="E30" s="24"/>
      <c r="F30" s="22"/>
      <c r="G30" s="22"/>
      <c r="H30" s="22"/>
      <c r="I30" s="219"/>
    </row>
    <row r="31" spans="1:9" ht="23.25">
      <c r="A31" s="201" t="s">
        <v>229</v>
      </c>
      <c r="B31" s="55">
        <v>2.1</v>
      </c>
      <c r="C31" s="70" t="s">
        <v>71</v>
      </c>
      <c r="D31" s="71"/>
      <c r="E31" s="139"/>
      <c r="F31" s="179"/>
      <c r="G31" s="121"/>
      <c r="I31" s="136"/>
    </row>
    <row r="32" spans="1:9" ht="46.5" customHeight="1">
      <c r="A32" s="201" t="s">
        <v>229</v>
      </c>
      <c r="B32" s="18"/>
      <c r="C32" s="38" t="s">
        <v>72</v>
      </c>
      <c r="D32" s="45" t="s">
        <v>73</v>
      </c>
      <c r="E32" s="144" t="s">
        <v>37</v>
      </c>
      <c r="F32" s="174" t="s">
        <v>297</v>
      </c>
      <c r="G32" s="118">
        <f>SUM(G33:G34)</f>
        <v>58</v>
      </c>
      <c r="H32" s="247"/>
      <c r="I32" s="215">
        <f>SUM(I33:I34)</f>
        <v>64</v>
      </c>
    </row>
    <row r="33" spans="2:9" ht="22.5">
      <c r="B33" s="18"/>
      <c r="C33" s="38"/>
      <c r="D33" s="45" t="s">
        <v>234</v>
      </c>
      <c r="E33" s="144" t="s">
        <v>37</v>
      </c>
      <c r="F33" s="295" t="s">
        <v>297</v>
      </c>
      <c r="G33" s="296">
        <v>3</v>
      </c>
      <c r="H33" s="301"/>
      <c r="I33" s="297">
        <v>3</v>
      </c>
    </row>
    <row r="34" spans="2:9" ht="22.5">
      <c r="B34" s="18"/>
      <c r="C34" s="38"/>
      <c r="D34" s="45" t="s">
        <v>235</v>
      </c>
      <c r="E34" s="144" t="s">
        <v>37</v>
      </c>
      <c r="F34" s="295" t="s">
        <v>297</v>
      </c>
      <c r="G34" s="298">
        <v>55</v>
      </c>
      <c r="H34" s="301"/>
      <c r="I34" s="299">
        <v>61</v>
      </c>
    </row>
    <row r="35" spans="1:9" ht="66.75" customHeight="1">
      <c r="A35" s="201" t="s">
        <v>229</v>
      </c>
      <c r="B35" s="18"/>
      <c r="C35" s="38" t="s">
        <v>74</v>
      </c>
      <c r="D35" s="45" t="s">
        <v>135</v>
      </c>
      <c r="E35" s="145" t="s">
        <v>75</v>
      </c>
      <c r="F35" s="174" t="s">
        <v>297</v>
      </c>
      <c r="G35" s="118">
        <f>SUM(G36:G37)</f>
        <v>91</v>
      </c>
      <c r="H35" s="248"/>
      <c r="I35" s="215">
        <f>SUM(I36:I37)</f>
        <v>100</v>
      </c>
    </row>
    <row r="36" spans="2:9" ht="22.5">
      <c r="B36" s="18"/>
      <c r="C36" s="38"/>
      <c r="D36" s="45" t="s">
        <v>236</v>
      </c>
      <c r="E36" s="144" t="s">
        <v>75</v>
      </c>
      <c r="F36" s="295" t="s">
        <v>297</v>
      </c>
      <c r="G36" s="296">
        <v>20</v>
      </c>
      <c r="H36" s="301"/>
      <c r="I36" s="297">
        <v>25</v>
      </c>
    </row>
    <row r="37" spans="2:9" ht="22.5">
      <c r="B37" s="18"/>
      <c r="C37" s="38"/>
      <c r="D37" s="45" t="s">
        <v>237</v>
      </c>
      <c r="E37" s="144" t="s">
        <v>75</v>
      </c>
      <c r="F37" s="295" t="s">
        <v>297</v>
      </c>
      <c r="G37" s="298">
        <v>71</v>
      </c>
      <c r="H37" s="301"/>
      <c r="I37" s="299">
        <v>75</v>
      </c>
    </row>
    <row r="38" spans="1:9" ht="67.5">
      <c r="A38" s="201" t="s">
        <v>229</v>
      </c>
      <c r="B38" s="18"/>
      <c r="C38" s="38" t="s">
        <v>76</v>
      </c>
      <c r="D38" s="45" t="s">
        <v>77</v>
      </c>
      <c r="E38" s="144" t="s">
        <v>37</v>
      </c>
      <c r="F38" s="174" t="s">
        <v>297</v>
      </c>
      <c r="G38" s="118">
        <f>SUM(G39:G40)</f>
        <v>8</v>
      </c>
      <c r="H38" s="248"/>
      <c r="I38" s="215">
        <f>SUM(I39:I40)</f>
        <v>11</v>
      </c>
    </row>
    <row r="39" spans="2:9" ht="22.5">
      <c r="B39" s="18"/>
      <c r="C39" s="38"/>
      <c r="D39" s="45" t="s">
        <v>238</v>
      </c>
      <c r="E39" s="144" t="s">
        <v>37</v>
      </c>
      <c r="F39" s="295" t="s">
        <v>297</v>
      </c>
      <c r="G39" s="300">
        <v>3</v>
      </c>
      <c r="H39" s="301"/>
      <c r="I39" s="299">
        <v>4</v>
      </c>
    </row>
    <row r="40" spans="2:9" ht="22.5">
      <c r="B40" s="18"/>
      <c r="C40" s="38"/>
      <c r="D40" s="45" t="s">
        <v>239</v>
      </c>
      <c r="E40" s="144" t="s">
        <v>37</v>
      </c>
      <c r="F40" s="295" t="s">
        <v>297</v>
      </c>
      <c r="G40" s="298">
        <v>5</v>
      </c>
      <c r="H40" s="301"/>
      <c r="I40" s="299">
        <v>7</v>
      </c>
    </row>
    <row r="41" spans="1:9" ht="23.25">
      <c r="A41" s="201" t="s">
        <v>229</v>
      </c>
      <c r="B41" s="48">
        <v>2.2</v>
      </c>
      <c r="C41" s="346" t="s">
        <v>78</v>
      </c>
      <c r="D41" s="347"/>
      <c r="E41" s="139"/>
      <c r="F41" s="179"/>
      <c r="G41" s="121"/>
      <c r="H41" s="248"/>
      <c r="I41" s="136"/>
    </row>
    <row r="42" spans="1:9" ht="67.5">
      <c r="A42" s="201" t="s">
        <v>229</v>
      </c>
      <c r="B42" s="18"/>
      <c r="C42" s="38" t="s">
        <v>79</v>
      </c>
      <c r="D42" s="45" t="s">
        <v>84</v>
      </c>
      <c r="E42" s="144" t="s">
        <v>75</v>
      </c>
      <c r="F42" s="174" t="s">
        <v>297</v>
      </c>
      <c r="G42" s="118">
        <v>80</v>
      </c>
      <c r="H42" s="248"/>
      <c r="I42" s="215">
        <v>90</v>
      </c>
    </row>
    <row r="43" spans="1:9" ht="67.5">
      <c r="A43" s="201" t="s">
        <v>229</v>
      </c>
      <c r="B43" s="18"/>
      <c r="C43" s="38" t="s">
        <v>80</v>
      </c>
      <c r="D43" s="45" t="s">
        <v>217</v>
      </c>
      <c r="E43" s="145" t="s">
        <v>75</v>
      </c>
      <c r="F43" s="180" t="s">
        <v>297</v>
      </c>
      <c r="G43" s="122">
        <v>40</v>
      </c>
      <c r="H43" s="248"/>
      <c r="I43" s="220">
        <v>45</v>
      </c>
    </row>
    <row r="44" spans="1:9" ht="67.5">
      <c r="A44" s="201" t="s">
        <v>229</v>
      </c>
      <c r="B44" s="18"/>
      <c r="C44" s="38" t="s">
        <v>81</v>
      </c>
      <c r="D44" s="45" t="s">
        <v>85</v>
      </c>
      <c r="E44" s="145" t="s">
        <v>75</v>
      </c>
      <c r="F44" s="181" t="s">
        <v>297</v>
      </c>
      <c r="G44" s="123">
        <v>50</v>
      </c>
      <c r="H44" s="248"/>
      <c r="I44" s="182">
        <v>60</v>
      </c>
    </row>
    <row r="45" spans="1:9" ht="67.5">
      <c r="A45" s="201" t="s">
        <v>229</v>
      </c>
      <c r="B45" s="18"/>
      <c r="C45" s="38" t="s">
        <v>82</v>
      </c>
      <c r="D45" s="45" t="s">
        <v>86</v>
      </c>
      <c r="E45" s="145" t="s">
        <v>33</v>
      </c>
      <c r="F45" s="180" t="s">
        <v>297</v>
      </c>
      <c r="G45" s="186" t="s">
        <v>306</v>
      </c>
      <c r="H45" s="248"/>
      <c r="I45" s="221" t="s">
        <v>307</v>
      </c>
    </row>
    <row r="46" spans="1:9" ht="67.5">
      <c r="A46" s="201" t="s">
        <v>229</v>
      </c>
      <c r="B46" s="18"/>
      <c r="C46" s="38" t="s">
        <v>83</v>
      </c>
      <c r="D46" s="45" t="s">
        <v>308</v>
      </c>
      <c r="E46" s="145" t="s">
        <v>75</v>
      </c>
      <c r="F46" s="180" t="s">
        <v>297</v>
      </c>
      <c r="G46" s="122">
        <v>70</v>
      </c>
      <c r="H46" s="247"/>
      <c r="I46" s="220">
        <v>75</v>
      </c>
    </row>
    <row r="47" spans="1:9" ht="90">
      <c r="A47" s="201" t="s">
        <v>230</v>
      </c>
      <c r="B47" s="18"/>
      <c r="C47" s="20" t="s">
        <v>87</v>
      </c>
      <c r="D47" s="21" t="s">
        <v>309</v>
      </c>
      <c r="E47" s="140" t="s">
        <v>33</v>
      </c>
      <c r="F47" s="182" t="s">
        <v>297</v>
      </c>
      <c r="G47" s="178" t="s">
        <v>310</v>
      </c>
      <c r="H47" s="247"/>
      <c r="I47" s="182" t="s">
        <v>310</v>
      </c>
    </row>
    <row r="48" spans="1:9" ht="45">
      <c r="A48" s="201" t="s">
        <v>230</v>
      </c>
      <c r="B48" s="18"/>
      <c r="C48" s="20" t="s">
        <v>88</v>
      </c>
      <c r="D48" s="21" t="s">
        <v>97</v>
      </c>
      <c r="E48" s="140" t="s">
        <v>32</v>
      </c>
      <c r="F48" s="182" t="s">
        <v>297</v>
      </c>
      <c r="G48" s="122">
        <v>937</v>
      </c>
      <c r="H48" s="247"/>
      <c r="I48" s="220">
        <v>950</v>
      </c>
    </row>
    <row r="49" spans="2:9" ht="45">
      <c r="B49" s="18"/>
      <c r="C49" s="20" t="s">
        <v>231</v>
      </c>
      <c r="D49" s="21" t="s">
        <v>311</v>
      </c>
      <c r="E49" s="140" t="s">
        <v>32</v>
      </c>
      <c r="F49" s="180" t="s">
        <v>297</v>
      </c>
      <c r="G49" s="122">
        <v>54</v>
      </c>
      <c r="H49" s="247"/>
      <c r="I49" s="220">
        <v>60</v>
      </c>
    </row>
    <row r="50" spans="1:9" ht="45">
      <c r="A50" s="201" t="s">
        <v>230</v>
      </c>
      <c r="B50" s="18"/>
      <c r="C50" s="20" t="s">
        <v>89</v>
      </c>
      <c r="D50" s="21" t="s">
        <v>209</v>
      </c>
      <c r="E50" s="140" t="s">
        <v>32</v>
      </c>
      <c r="F50" s="180" t="s">
        <v>297</v>
      </c>
      <c r="G50" s="122">
        <v>246</v>
      </c>
      <c r="H50" s="247"/>
      <c r="I50" s="220">
        <v>225</v>
      </c>
    </row>
    <row r="51" spans="1:9" ht="22.5">
      <c r="A51" s="201" t="s">
        <v>230</v>
      </c>
      <c r="B51" s="18"/>
      <c r="C51" s="20" t="s">
        <v>266</v>
      </c>
      <c r="D51" s="21" t="s">
        <v>232</v>
      </c>
      <c r="E51" s="140" t="s">
        <v>32</v>
      </c>
      <c r="F51" s="180">
        <v>4740</v>
      </c>
      <c r="G51" s="122">
        <v>5465</v>
      </c>
      <c r="H51" s="247"/>
      <c r="I51" s="220">
        <v>5000</v>
      </c>
    </row>
    <row r="52" spans="1:9" ht="23.25">
      <c r="A52" s="201" t="s">
        <v>229</v>
      </c>
      <c r="B52" s="64">
        <v>2.3</v>
      </c>
      <c r="C52" s="348" t="s">
        <v>90</v>
      </c>
      <c r="D52" s="349"/>
      <c r="E52" s="139"/>
      <c r="F52" s="179"/>
      <c r="G52" s="121"/>
      <c r="H52" s="249"/>
      <c r="I52" s="135"/>
    </row>
    <row r="53" spans="1:9" ht="67.5">
      <c r="A53" s="201" t="s">
        <v>229</v>
      </c>
      <c r="B53" s="18"/>
      <c r="C53" s="38" t="s">
        <v>91</v>
      </c>
      <c r="D53" s="45" t="s">
        <v>92</v>
      </c>
      <c r="E53" s="144" t="s">
        <v>75</v>
      </c>
      <c r="F53" s="174" t="s">
        <v>297</v>
      </c>
      <c r="G53" s="261">
        <v>38</v>
      </c>
      <c r="H53" s="246"/>
      <c r="I53" s="262">
        <v>45</v>
      </c>
    </row>
    <row r="54" spans="1:9" ht="90">
      <c r="A54" s="201" t="s">
        <v>229</v>
      </c>
      <c r="B54" s="18"/>
      <c r="C54" s="38" t="s">
        <v>93</v>
      </c>
      <c r="D54" s="45" t="s">
        <v>94</v>
      </c>
      <c r="E54" s="145" t="s">
        <v>75</v>
      </c>
      <c r="F54" s="180" t="s">
        <v>297</v>
      </c>
      <c r="G54" s="261">
        <v>40</v>
      </c>
      <c r="H54" s="246"/>
      <c r="I54" s="262">
        <v>45</v>
      </c>
    </row>
    <row r="55" spans="1:9" ht="48" customHeight="1">
      <c r="A55" s="201" t="s">
        <v>229</v>
      </c>
      <c r="B55" s="18"/>
      <c r="C55" s="38" t="s">
        <v>98</v>
      </c>
      <c r="D55" s="45" t="s">
        <v>95</v>
      </c>
      <c r="E55" s="145" t="s">
        <v>75</v>
      </c>
      <c r="F55" s="181" t="s">
        <v>297</v>
      </c>
      <c r="G55" s="261">
        <v>20</v>
      </c>
      <c r="H55" s="246"/>
      <c r="I55" s="262">
        <v>15</v>
      </c>
    </row>
    <row r="56" spans="1:9" ht="90">
      <c r="A56" s="201" t="s">
        <v>229</v>
      </c>
      <c r="B56" s="30"/>
      <c r="C56" s="46" t="s">
        <v>99</v>
      </c>
      <c r="D56" s="47" t="s">
        <v>96</v>
      </c>
      <c r="E56" s="153" t="s">
        <v>75</v>
      </c>
      <c r="F56" s="273" t="s">
        <v>297</v>
      </c>
      <c r="G56" s="274">
        <v>100</v>
      </c>
      <c r="H56" s="275"/>
      <c r="I56" s="276">
        <v>100</v>
      </c>
    </row>
    <row r="57" spans="1:9" ht="23.25">
      <c r="A57" s="201" t="s">
        <v>229</v>
      </c>
      <c r="B57" s="55">
        <v>2.4</v>
      </c>
      <c r="C57" s="70" t="s">
        <v>100</v>
      </c>
      <c r="D57" s="71"/>
      <c r="E57" s="139"/>
      <c r="F57" s="272"/>
      <c r="G57" s="121"/>
      <c r="H57" s="247"/>
      <c r="I57" s="136"/>
    </row>
    <row r="58" spans="1:9" ht="67.5">
      <c r="A58" s="201" t="s">
        <v>229</v>
      </c>
      <c r="B58" s="18"/>
      <c r="C58" s="38" t="s">
        <v>101</v>
      </c>
      <c r="D58" s="45" t="s">
        <v>102</v>
      </c>
      <c r="E58" s="147" t="s">
        <v>219</v>
      </c>
      <c r="F58" s="215" t="s">
        <v>297</v>
      </c>
      <c r="G58" s="118">
        <f>SUM(G59:G60)</f>
        <v>29</v>
      </c>
      <c r="H58" s="247"/>
      <c r="I58" s="215">
        <f>SUM(I59:I60)</f>
        <v>32</v>
      </c>
    </row>
    <row r="59" spans="2:9" ht="51.75">
      <c r="B59" s="18"/>
      <c r="C59" s="38"/>
      <c r="D59" s="45" t="s">
        <v>240</v>
      </c>
      <c r="E59" s="147" t="s">
        <v>219</v>
      </c>
      <c r="F59" s="212" t="s">
        <v>297</v>
      </c>
      <c r="G59" s="296">
        <v>2</v>
      </c>
      <c r="H59" s="301"/>
      <c r="I59" s="297">
        <v>2</v>
      </c>
    </row>
    <row r="60" spans="2:9" ht="51.75">
      <c r="B60" s="18"/>
      <c r="C60" s="38"/>
      <c r="D60" s="45" t="s">
        <v>241</v>
      </c>
      <c r="E60" s="147" t="s">
        <v>219</v>
      </c>
      <c r="F60" s="212" t="s">
        <v>297</v>
      </c>
      <c r="G60" s="298">
        <v>27</v>
      </c>
      <c r="H60" s="301"/>
      <c r="I60" s="299">
        <v>30</v>
      </c>
    </row>
    <row r="61" spans="1:9" ht="43.5" customHeight="1">
      <c r="A61" s="201" t="s">
        <v>229</v>
      </c>
      <c r="B61" s="18"/>
      <c r="C61" s="38" t="s">
        <v>103</v>
      </c>
      <c r="D61" s="45" t="s">
        <v>104</v>
      </c>
      <c r="E61" s="145" t="s">
        <v>105</v>
      </c>
      <c r="F61" s="182" t="s">
        <v>297</v>
      </c>
      <c r="G61" s="118">
        <f>SUM(G62:G63)</f>
        <v>70</v>
      </c>
      <c r="H61" s="247"/>
      <c r="I61" s="215">
        <f>SUM(I62:I63)</f>
        <v>76</v>
      </c>
    </row>
    <row r="62" spans="2:9" ht="21" customHeight="1">
      <c r="B62" s="18"/>
      <c r="C62" s="38"/>
      <c r="D62" s="45" t="s">
        <v>242</v>
      </c>
      <c r="E62" s="145" t="s">
        <v>105</v>
      </c>
      <c r="F62" s="212" t="s">
        <v>297</v>
      </c>
      <c r="G62" s="296">
        <v>5</v>
      </c>
      <c r="H62" s="301"/>
      <c r="I62" s="297">
        <v>6</v>
      </c>
    </row>
    <row r="63" spans="2:9" ht="21" customHeight="1">
      <c r="B63" s="18"/>
      <c r="C63" s="38"/>
      <c r="D63" s="45" t="s">
        <v>243</v>
      </c>
      <c r="E63" s="145" t="s">
        <v>105</v>
      </c>
      <c r="F63" s="212" t="s">
        <v>297</v>
      </c>
      <c r="G63" s="298">
        <v>65</v>
      </c>
      <c r="H63" s="301"/>
      <c r="I63" s="299">
        <v>70</v>
      </c>
    </row>
    <row r="64" spans="1:9" ht="64.5" customHeight="1">
      <c r="A64" s="201" t="s">
        <v>229</v>
      </c>
      <c r="B64" s="18"/>
      <c r="C64" s="38" t="s">
        <v>106</v>
      </c>
      <c r="D64" s="45" t="s">
        <v>107</v>
      </c>
      <c r="E64" s="148" t="s">
        <v>220</v>
      </c>
      <c r="F64" s="182" t="s">
        <v>297</v>
      </c>
      <c r="G64" s="118">
        <f>SUM(G65:G66)</f>
        <v>6</v>
      </c>
      <c r="H64" s="247"/>
      <c r="I64" s="215">
        <f>SUM(I65:I66)</f>
        <v>7</v>
      </c>
    </row>
    <row r="65" spans="2:9" ht="41.25" customHeight="1">
      <c r="B65" s="18"/>
      <c r="C65" s="38"/>
      <c r="D65" s="45" t="s">
        <v>244</v>
      </c>
      <c r="E65" s="148" t="s">
        <v>220</v>
      </c>
      <c r="F65" s="212" t="s">
        <v>297</v>
      </c>
      <c r="G65" s="302">
        <v>2</v>
      </c>
      <c r="H65" s="303"/>
      <c r="I65" s="304">
        <v>2</v>
      </c>
    </row>
    <row r="66" spans="2:9" ht="41.25" customHeight="1">
      <c r="B66" s="30"/>
      <c r="C66" s="46"/>
      <c r="D66" s="47" t="s">
        <v>245</v>
      </c>
      <c r="E66" s="148" t="s">
        <v>220</v>
      </c>
      <c r="F66" s="212" t="s">
        <v>297</v>
      </c>
      <c r="G66" s="305">
        <v>4</v>
      </c>
      <c r="H66" s="303"/>
      <c r="I66" s="304">
        <v>5</v>
      </c>
    </row>
    <row r="67" spans="1:9" s="31" customFormat="1" ht="21.75" customHeight="1">
      <c r="A67" s="201" t="s">
        <v>230</v>
      </c>
      <c r="B67" s="65">
        <v>2.5</v>
      </c>
      <c r="C67" s="350" t="s">
        <v>34</v>
      </c>
      <c r="D67" s="351"/>
      <c r="E67" s="139"/>
      <c r="F67" s="179"/>
      <c r="G67" s="121"/>
      <c r="H67" s="249"/>
      <c r="I67" s="135"/>
    </row>
    <row r="68" spans="1:9" ht="45">
      <c r="A68" s="201" t="s">
        <v>230</v>
      </c>
      <c r="B68" s="18"/>
      <c r="C68" s="20" t="s">
        <v>108</v>
      </c>
      <c r="D68" s="21" t="s">
        <v>112</v>
      </c>
      <c r="E68" s="141" t="s">
        <v>35</v>
      </c>
      <c r="F68" s="183">
        <f>SUM(F69:F70)</f>
        <v>100</v>
      </c>
      <c r="G68" s="183">
        <f>SUM(G69:G70)</f>
        <v>330</v>
      </c>
      <c r="H68" s="249"/>
      <c r="I68" s="183">
        <f>SUM(I69:I70)</f>
        <v>350</v>
      </c>
    </row>
    <row r="69" spans="2:9" ht="21" customHeight="1">
      <c r="B69" s="18"/>
      <c r="C69" s="38"/>
      <c r="D69" s="45" t="s">
        <v>267</v>
      </c>
      <c r="E69" s="148" t="s">
        <v>35</v>
      </c>
      <c r="F69" s="295">
        <v>100</v>
      </c>
      <c r="G69" s="300">
        <v>230</v>
      </c>
      <c r="H69" s="306"/>
      <c r="I69" s="299">
        <v>250</v>
      </c>
    </row>
    <row r="70" spans="2:9" ht="21" customHeight="1">
      <c r="B70" s="18"/>
      <c r="C70" s="38"/>
      <c r="D70" s="45" t="s">
        <v>268</v>
      </c>
      <c r="E70" s="148" t="s">
        <v>35</v>
      </c>
      <c r="F70" s="295"/>
      <c r="G70" s="300">
        <v>100</v>
      </c>
      <c r="H70" s="301"/>
      <c r="I70" s="299">
        <v>100</v>
      </c>
    </row>
    <row r="71" spans="1:9" ht="21" customHeight="1">
      <c r="A71" s="201" t="s">
        <v>230</v>
      </c>
      <c r="B71" s="18"/>
      <c r="C71" s="20" t="s">
        <v>109</v>
      </c>
      <c r="D71" s="21" t="s">
        <v>113</v>
      </c>
      <c r="E71" s="142"/>
      <c r="F71" s="184"/>
      <c r="G71" s="124"/>
      <c r="H71" s="247"/>
      <c r="I71" s="135"/>
    </row>
    <row r="72" spans="1:9" ht="67.5">
      <c r="A72" s="201" t="s">
        <v>230</v>
      </c>
      <c r="B72" s="18"/>
      <c r="C72" s="20"/>
      <c r="D72" s="21" t="s">
        <v>312</v>
      </c>
      <c r="E72" s="141" t="s">
        <v>35</v>
      </c>
      <c r="F72" s="174">
        <v>40</v>
      </c>
      <c r="G72" s="263">
        <v>28</v>
      </c>
      <c r="H72" s="246"/>
      <c r="I72" s="215">
        <v>40</v>
      </c>
    </row>
    <row r="73" spans="1:9" ht="21" customHeight="1">
      <c r="A73" s="201" t="s">
        <v>230</v>
      </c>
      <c r="B73" s="18"/>
      <c r="C73" s="20" t="s">
        <v>110</v>
      </c>
      <c r="D73" s="21" t="s">
        <v>114</v>
      </c>
      <c r="E73" s="142"/>
      <c r="F73" s="184"/>
      <c r="G73" s="124"/>
      <c r="H73" s="247"/>
      <c r="I73" s="135"/>
    </row>
    <row r="74" spans="1:9" ht="21" customHeight="1">
      <c r="A74" s="201" t="s">
        <v>230</v>
      </c>
      <c r="B74" s="18"/>
      <c r="C74" s="20"/>
      <c r="D74" s="21" t="s">
        <v>115</v>
      </c>
      <c r="E74" s="141" t="s">
        <v>35</v>
      </c>
      <c r="F74" s="183">
        <v>8</v>
      </c>
      <c r="G74" s="263">
        <v>10</v>
      </c>
      <c r="H74" s="246"/>
      <c r="I74" s="215">
        <v>13</v>
      </c>
    </row>
    <row r="75" spans="1:9" ht="21" customHeight="1">
      <c r="A75" s="201" t="s">
        <v>230</v>
      </c>
      <c r="B75" s="18"/>
      <c r="C75" s="20"/>
      <c r="D75" s="21" t="s">
        <v>116</v>
      </c>
      <c r="E75" s="142" t="s">
        <v>35</v>
      </c>
      <c r="F75" s="184">
        <v>40</v>
      </c>
      <c r="G75" s="263">
        <v>25</v>
      </c>
      <c r="H75" s="246"/>
      <c r="I75" s="215">
        <v>30</v>
      </c>
    </row>
    <row r="76" spans="1:9" ht="67.5">
      <c r="A76" s="201" t="s">
        <v>230</v>
      </c>
      <c r="B76" s="30"/>
      <c r="C76" s="27" t="s">
        <v>111</v>
      </c>
      <c r="D76" s="28" t="s">
        <v>117</v>
      </c>
      <c r="E76" s="146" t="s">
        <v>35</v>
      </c>
      <c r="F76" s="185">
        <v>150</v>
      </c>
      <c r="G76" s="291">
        <v>150</v>
      </c>
      <c r="H76" s="277"/>
      <c r="I76" s="264">
        <v>150</v>
      </c>
    </row>
    <row r="77" spans="2:9" ht="26.25">
      <c r="B77" s="59" t="s">
        <v>36</v>
      </c>
      <c r="C77" s="22"/>
      <c r="D77" s="23"/>
      <c r="E77" s="24"/>
      <c r="F77" s="22"/>
      <c r="G77" s="22"/>
      <c r="H77" s="22"/>
      <c r="I77" s="218"/>
    </row>
    <row r="78" spans="2:9" ht="21" customHeight="1">
      <c r="B78" s="36">
        <v>3.1</v>
      </c>
      <c r="C78" s="340" t="s">
        <v>210</v>
      </c>
      <c r="D78" s="341"/>
      <c r="E78" s="139" t="s">
        <v>32</v>
      </c>
      <c r="F78" s="179">
        <f>SUM(F80:F83)</f>
        <v>283</v>
      </c>
      <c r="G78" s="121">
        <f>SUM(G80:G83)</f>
        <v>279</v>
      </c>
      <c r="H78" s="34"/>
      <c r="I78" s="136">
        <f>SUM(I80:I83)</f>
        <v>288</v>
      </c>
    </row>
    <row r="79" spans="2:9" ht="21" customHeight="1">
      <c r="B79" s="36"/>
      <c r="C79" s="342" t="s">
        <v>118</v>
      </c>
      <c r="D79" s="343"/>
      <c r="E79" s="139"/>
      <c r="F79" s="229" t="s">
        <v>247</v>
      </c>
      <c r="G79" s="133" t="s">
        <v>247</v>
      </c>
      <c r="H79" s="247"/>
      <c r="I79" s="222" t="s">
        <v>248</v>
      </c>
    </row>
    <row r="80" spans="2:9" ht="21" customHeight="1">
      <c r="B80" s="18"/>
      <c r="C80" s="20" t="s">
        <v>119</v>
      </c>
      <c r="D80" s="35" t="s">
        <v>120</v>
      </c>
      <c r="E80" s="140" t="s">
        <v>32</v>
      </c>
      <c r="F80" s="162">
        <v>123</v>
      </c>
      <c r="G80" s="132">
        <v>121</v>
      </c>
      <c r="H80" s="250"/>
      <c r="I80" s="223">
        <v>130</v>
      </c>
    </row>
    <row r="81" spans="2:9" ht="21" customHeight="1">
      <c r="B81" s="18"/>
      <c r="C81" s="20" t="s">
        <v>121</v>
      </c>
      <c r="D81" s="35" t="s">
        <v>124</v>
      </c>
      <c r="E81" s="140" t="s">
        <v>32</v>
      </c>
      <c r="F81" s="162">
        <v>67</v>
      </c>
      <c r="G81" s="132">
        <v>61</v>
      </c>
      <c r="H81" s="250"/>
      <c r="I81" s="223">
        <v>61</v>
      </c>
    </row>
    <row r="82" spans="2:9" ht="21" customHeight="1">
      <c r="B82" s="18"/>
      <c r="C82" s="20" t="s">
        <v>122</v>
      </c>
      <c r="D82" s="35" t="s">
        <v>125</v>
      </c>
      <c r="E82" s="140" t="s">
        <v>32</v>
      </c>
      <c r="F82" s="162">
        <v>69</v>
      </c>
      <c r="G82" s="132">
        <v>68</v>
      </c>
      <c r="H82" s="250"/>
      <c r="I82" s="223">
        <v>66</v>
      </c>
    </row>
    <row r="83" spans="2:9" ht="21" customHeight="1">
      <c r="B83" s="30"/>
      <c r="C83" s="27" t="s">
        <v>123</v>
      </c>
      <c r="D83" s="66" t="s">
        <v>126</v>
      </c>
      <c r="E83" s="140" t="s">
        <v>32</v>
      </c>
      <c r="F83" s="162">
        <v>24</v>
      </c>
      <c r="G83" s="132">
        <v>29</v>
      </c>
      <c r="H83" s="250"/>
      <c r="I83" s="223">
        <v>31</v>
      </c>
    </row>
    <row r="84" spans="2:10" ht="36.75" customHeight="1">
      <c r="B84" s="68">
        <v>3.2</v>
      </c>
      <c r="C84" s="344" t="s">
        <v>269</v>
      </c>
      <c r="D84" s="345"/>
      <c r="E84" s="149" t="s">
        <v>298</v>
      </c>
      <c r="F84" s="160" t="s">
        <v>9</v>
      </c>
      <c r="G84" s="126" t="s">
        <v>299</v>
      </c>
      <c r="H84" s="250"/>
      <c r="I84" s="160" t="s">
        <v>300</v>
      </c>
      <c r="J84" s="91"/>
    </row>
    <row r="85" spans="1:10" ht="21" customHeight="1">
      <c r="A85" s="201" t="s">
        <v>229</v>
      </c>
      <c r="B85" s="68">
        <v>3.3</v>
      </c>
      <c r="C85" s="344" t="s">
        <v>256</v>
      </c>
      <c r="D85" s="345"/>
      <c r="E85" s="140"/>
      <c r="F85" s="259" t="s">
        <v>315</v>
      </c>
      <c r="G85" s="260" t="s">
        <v>316</v>
      </c>
      <c r="H85" s="250"/>
      <c r="I85" s="259" t="s">
        <v>317</v>
      </c>
      <c r="J85" s="91"/>
    </row>
    <row r="86" spans="2:9" ht="23.25">
      <c r="B86" s="48">
        <v>3.4</v>
      </c>
      <c r="C86" s="350" t="s">
        <v>331</v>
      </c>
      <c r="D86" s="347"/>
      <c r="E86" s="139" t="s">
        <v>32</v>
      </c>
      <c r="F86" s="179">
        <f>SUM(F87:F89)</f>
        <v>18</v>
      </c>
      <c r="G86" s="121">
        <f>SUM(G87:G89)</f>
        <v>16</v>
      </c>
      <c r="H86" s="250"/>
      <c r="I86" s="179">
        <f>SUM(I87:I89)</f>
        <v>20</v>
      </c>
    </row>
    <row r="87" spans="2:9" ht="21" customHeight="1">
      <c r="B87" s="18"/>
      <c r="C87" s="20" t="s">
        <v>211</v>
      </c>
      <c r="D87" s="35" t="s">
        <v>127</v>
      </c>
      <c r="E87" s="142" t="s">
        <v>32</v>
      </c>
      <c r="F87" s="161">
        <v>17</v>
      </c>
      <c r="G87" s="158">
        <v>15</v>
      </c>
      <c r="H87" s="250"/>
      <c r="I87" s="161">
        <v>18</v>
      </c>
    </row>
    <row r="88" spans="2:9" ht="21" customHeight="1">
      <c r="B88" s="18"/>
      <c r="C88" s="20" t="s">
        <v>212</v>
      </c>
      <c r="D88" s="35" t="s">
        <v>128</v>
      </c>
      <c r="E88" s="140" t="s">
        <v>32</v>
      </c>
      <c r="F88" s="162">
        <v>1</v>
      </c>
      <c r="G88" s="132">
        <v>1</v>
      </c>
      <c r="H88" s="250"/>
      <c r="I88" s="162">
        <v>2</v>
      </c>
    </row>
    <row r="89" spans="1:9" ht="21" customHeight="1">
      <c r="A89" s="201" t="s">
        <v>229</v>
      </c>
      <c r="B89" s="30"/>
      <c r="C89" s="27" t="s">
        <v>213</v>
      </c>
      <c r="D89" s="66" t="s">
        <v>129</v>
      </c>
      <c r="E89" s="141" t="s">
        <v>32</v>
      </c>
      <c r="F89" s="230" t="s">
        <v>297</v>
      </c>
      <c r="G89" s="159" t="s">
        <v>301</v>
      </c>
      <c r="H89" s="250"/>
      <c r="I89" s="163" t="s">
        <v>301</v>
      </c>
    </row>
    <row r="90" spans="2:9" ht="21" customHeight="1">
      <c r="B90" s="48">
        <v>3.6</v>
      </c>
      <c r="C90" s="352" t="s">
        <v>130</v>
      </c>
      <c r="D90" s="353"/>
      <c r="E90" s="142"/>
      <c r="F90" s="231"/>
      <c r="G90" s="111"/>
      <c r="H90" s="246"/>
      <c r="I90" s="224"/>
    </row>
    <row r="91" spans="2:9" ht="21" customHeight="1">
      <c r="B91" s="18"/>
      <c r="C91" s="20" t="s">
        <v>131</v>
      </c>
      <c r="D91" s="35" t="s">
        <v>133</v>
      </c>
      <c r="E91" s="234" t="s">
        <v>75</v>
      </c>
      <c r="F91" s="232" t="s">
        <v>297</v>
      </c>
      <c r="G91" s="110" t="s">
        <v>313</v>
      </c>
      <c r="H91" s="246"/>
      <c r="I91" s="225" t="s">
        <v>303</v>
      </c>
    </row>
    <row r="92" spans="2:9" ht="21" customHeight="1">
      <c r="B92" s="30"/>
      <c r="C92" s="27" t="s">
        <v>132</v>
      </c>
      <c r="D92" s="66" t="s">
        <v>134</v>
      </c>
      <c r="E92" s="318" t="s">
        <v>75</v>
      </c>
      <c r="F92" s="233" t="s">
        <v>297</v>
      </c>
      <c r="G92" s="319" t="s">
        <v>302</v>
      </c>
      <c r="H92" s="277"/>
      <c r="I92" s="320" t="s">
        <v>304</v>
      </c>
    </row>
    <row r="93" spans="2:9" ht="26.25">
      <c r="B93" s="59" t="s">
        <v>11</v>
      </c>
      <c r="C93" s="52"/>
      <c r="D93" s="53"/>
      <c r="E93" s="316"/>
      <c r="F93" s="52"/>
      <c r="G93" s="52"/>
      <c r="H93" s="52"/>
      <c r="I93" s="317"/>
    </row>
    <row r="94" spans="1:9" s="11" customFormat="1" ht="38.25" customHeight="1">
      <c r="A94" s="201"/>
      <c r="B94" s="36">
        <v>4.1</v>
      </c>
      <c r="C94" s="342" t="s">
        <v>137</v>
      </c>
      <c r="D94" s="343"/>
      <c r="E94" s="150" t="s">
        <v>218</v>
      </c>
      <c r="F94" s="179">
        <v>14</v>
      </c>
      <c r="G94" s="227">
        <v>11</v>
      </c>
      <c r="H94" s="37"/>
      <c r="I94" s="136">
        <v>14</v>
      </c>
    </row>
    <row r="95" spans="2:10" ht="23.25">
      <c r="B95" s="48">
        <v>4.2</v>
      </c>
      <c r="C95" s="332" t="s">
        <v>38</v>
      </c>
      <c r="D95" s="333"/>
      <c r="E95" s="140" t="s">
        <v>37</v>
      </c>
      <c r="F95" s="216"/>
      <c r="G95" s="216"/>
      <c r="H95" s="247"/>
      <c r="I95" s="216"/>
      <c r="J95" s="91"/>
    </row>
    <row r="96" spans="2:9" ht="45">
      <c r="B96" s="18"/>
      <c r="C96" s="20" t="s">
        <v>136</v>
      </c>
      <c r="D96" s="21" t="s">
        <v>139</v>
      </c>
      <c r="E96" s="142"/>
      <c r="F96" s="184"/>
      <c r="G96" s="184"/>
      <c r="H96" s="247"/>
      <c r="I96" s="184"/>
    </row>
    <row r="97" spans="1:10" ht="23.25">
      <c r="A97" s="201" t="s">
        <v>229</v>
      </c>
      <c r="B97" s="18"/>
      <c r="C97" s="38"/>
      <c r="D97" s="45" t="s">
        <v>270</v>
      </c>
      <c r="E97" s="144" t="s">
        <v>37</v>
      </c>
      <c r="F97" s="192" t="s">
        <v>297</v>
      </c>
      <c r="G97" s="227">
        <v>46</v>
      </c>
      <c r="H97" s="247"/>
      <c r="I97" s="227">
        <v>50</v>
      </c>
      <c r="J97" s="91"/>
    </row>
    <row r="98" spans="2:9" ht="45">
      <c r="B98" s="18"/>
      <c r="C98" s="20"/>
      <c r="D98" s="21" t="s">
        <v>271</v>
      </c>
      <c r="E98" s="140" t="s">
        <v>37</v>
      </c>
      <c r="F98" s="191" t="s">
        <v>297</v>
      </c>
      <c r="G98" s="278">
        <v>10</v>
      </c>
      <c r="H98" s="251"/>
      <c r="I98" s="278">
        <v>12</v>
      </c>
    </row>
    <row r="99" spans="2:9" ht="45">
      <c r="B99" s="18"/>
      <c r="C99" s="20"/>
      <c r="D99" s="21" t="s">
        <v>272</v>
      </c>
      <c r="E99" s="140" t="s">
        <v>32</v>
      </c>
      <c r="F99" s="192"/>
      <c r="G99" s="279">
        <f>SUM(G100:G101)</f>
        <v>1145</v>
      </c>
      <c r="H99" s="251"/>
      <c r="I99" s="279">
        <f>SUM(I100:I101)</f>
        <v>1116</v>
      </c>
    </row>
    <row r="100" spans="2:9" ht="45">
      <c r="B100" s="18"/>
      <c r="C100" s="20"/>
      <c r="D100" s="21" t="s">
        <v>141</v>
      </c>
      <c r="E100" s="140" t="s">
        <v>32</v>
      </c>
      <c r="F100" s="307" t="s">
        <v>297</v>
      </c>
      <c r="G100" s="308">
        <v>261</v>
      </c>
      <c r="H100" s="309"/>
      <c r="I100" s="308">
        <v>255</v>
      </c>
    </row>
    <row r="101" spans="2:9" ht="45">
      <c r="B101" s="57"/>
      <c r="C101" s="40"/>
      <c r="D101" s="21" t="s">
        <v>142</v>
      </c>
      <c r="E101" s="140" t="s">
        <v>32</v>
      </c>
      <c r="F101" s="310" t="s">
        <v>297</v>
      </c>
      <c r="G101" s="311">
        <v>884</v>
      </c>
      <c r="H101" s="309"/>
      <c r="I101" s="311">
        <v>861</v>
      </c>
    </row>
    <row r="102" spans="2:10" ht="45">
      <c r="B102" s="57"/>
      <c r="C102" s="20" t="s">
        <v>138</v>
      </c>
      <c r="D102" s="21" t="s">
        <v>144</v>
      </c>
      <c r="E102" s="142"/>
      <c r="F102" s="235"/>
      <c r="G102" s="280"/>
      <c r="H102" s="251"/>
      <c r="I102" s="280"/>
      <c r="J102" s="91"/>
    </row>
    <row r="103" spans="2:9" ht="22.5">
      <c r="B103" s="18"/>
      <c r="C103" s="20"/>
      <c r="D103" s="21" t="s">
        <v>140</v>
      </c>
      <c r="E103" s="141" t="s">
        <v>37</v>
      </c>
      <c r="F103" s="192" t="s">
        <v>297</v>
      </c>
      <c r="G103" s="281">
        <f>61+920</f>
        <v>981</v>
      </c>
      <c r="H103" s="251"/>
      <c r="I103" s="281">
        <f>70+662</f>
        <v>732</v>
      </c>
    </row>
    <row r="104" spans="2:9" ht="45">
      <c r="B104" s="18"/>
      <c r="C104" s="20"/>
      <c r="D104" s="21" t="s">
        <v>273</v>
      </c>
      <c r="E104" s="140" t="s">
        <v>31</v>
      </c>
      <c r="F104" s="191" t="s">
        <v>297</v>
      </c>
      <c r="G104" s="282">
        <f>885800+627400</f>
        <v>1513200</v>
      </c>
      <c r="H104" s="251"/>
      <c r="I104" s="286">
        <f>950000+530000</f>
        <v>1480000</v>
      </c>
    </row>
    <row r="105" spans="2:9" ht="45">
      <c r="B105" s="18"/>
      <c r="C105" s="20" t="s">
        <v>143</v>
      </c>
      <c r="D105" s="21" t="s">
        <v>147</v>
      </c>
      <c r="E105" s="142"/>
      <c r="F105" s="236"/>
      <c r="G105" s="283"/>
      <c r="H105" s="251"/>
      <c r="I105" s="283"/>
    </row>
    <row r="106" spans="2:9" ht="22.5">
      <c r="B106" s="18"/>
      <c r="C106" s="20"/>
      <c r="D106" s="21" t="s">
        <v>145</v>
      </c>
      <c r="E106" s="139"/>
      <c r="F106" s="238"/>
      <c r="G106" s="284"/>
      <c r="H106" s="251"/>
      <c r="I106" s="284"/>
    </row>
    <row r="107" spans="2:9" ht="22.5">
      <c r="B107" s="57"/>
      <c r="C107" s="39"/>
      <c r="D107" s="21" t="s">
        <v>274</v>
      </c>
      <c r="E107" s="141" t="s">
        <v>37</v>
      </c>
      <c r="F107" s="192" t="s">
        <v>297</v>
      </c>
      <c r="G107" s="281">
        <v>10</v>
      </c>
      <c r="H107" s="251"/>
      <c r="I107" s="281">
        <v>21</v>
      </c>
    </row>
    <row r="108" spans="2:9" ht="45">
      <c r="B108" s="57"/>
      <c r="C108" s="39"/>
      <c r="D108" s="21" t="s">
        <v>275</v>
      </c>
      <c r="E108" s="140" t="s">
        <v>37</v>
      </c>
      <c r="F108" s="191" t="s">
        <v>297</v>
      </c>
      <c r="G108" s="278">
        <v>4</v>
      </c>
      <c r="H108" s="251"/>
      <c r="I108" s="278">
        <v>6</v>
      </c>
    </row>
    <row r="109" spans="2:9" ht="45">
      <c r="B109" s="57"/>
      <c r="C109" s="39"/>
      <c r="D109" s="21" t="s">
        <v>276</v>
      </c>
      <c r="E109" s="140" t="s">
        <v>37</v>
      </c>
      <c r="F109" s="192" t="s">
        <v>297</v>
      </c>
      <c r="G109" s="281">
        <v>3</v>
      </c>
      <c r="H109" s="251"/>
      <c r="I109" s="281">
        <v>4</v>
      </c>
    </row>
    <row r="110" spans="2:9" ht="45">
      <c r="B110" s="57"/>
      <c r="C110" s="39"/>
      <c r="D110" s="21" t="s">
        <v>277</v>
      </c>
      <c r="E110" s="142"/>
      <c r="F110" s="235"/>
      <c r="G110" s="280"/>
      <c r="H110" s="251"/>
      <c r="I110" s="280"/>
    </row>
    <row r="111" spans="2:9" ht="22.5">
      <c r="B111" s="57"/>
      <c r="C111" s="39"/>
      <c r="D111" s="21" t="s">
        <v>278</v>
      </c>
      <c r="E111" s="141" t="s">
        <v>32</v>
      </c>
      <c r="F111" s="192" t="s">
        <v>297</v>
      </c>
      <c r="G111" s="279">
        <v>1810</v>
      </c>
      <c r="H111" s="251"/>
      <c r="I111" s="279">
        <v>1590</v>
      </c>
    </row>
    <row r="112" spans="2:9" ht="45">
      <c r="B112" s="57"/>
      <c r="C112" s="39"/>
      <c r="D112" s="21" t="s">
        <v>279</v>
      </c>
      <c r="E112" s="140" t="s">
        <v>32</v>
      </c>
      <c r="F112" s="191" t="s">
        <v>297</v>
      </c>
      <c r="G112" s="278">
        <v>35</v>
      </c>
      <c r="H112" s="251"/>
      <c r="I112" s="278">
        <v>40</v>
      </c>
    </row>
    <row r="113" spans="2:9" ht="45">
      <c r="B113" s="57"/>
      <c r="C113" s="20" t="s">
        <v>146</v>
      </c>
      <c r="D113" s="21" t="s">
        <v>149</v>
      </c>
      <c r="E113" s="139"/>
      <c r="F113" s="236"/>
      <c r="G113" s="283"/>
      <c r="H113" s="251"/>
      <c r="I113" s="283"/>
    </row>
    <row r="114" spans="2:9" ht="22.5">
      <c r="B114" s="57"/>
      <c r="C114" s="39"/>
      <c r="D114" s="21" t="s">
        <v>280</v>
      </c>
      <c r="E114" s="139"/>
      <c r="F114" s="238"/>
      <c r="G114" s="284"/>
      <c r="H114" s="251"/>
      <c r="I114" s="284"/>
    </row>
    <row r="115" spans="2:9" ht="45">
      <c r="B115" s="57"/>
      <c r="C115" s="39"/>
      <c r="D115" s="21" t="s">
        <v>281</v>
      </c>
      <c r="E115" s="141" t="s">
        <v>150</v>
      </c>
      <c r="F115" s="192" t="s">
        <v>297</v>
      </c>
      <c r="G115" s="281">
        <v>37</v>
      </c>
      <c r="H115" s="251"/>
      <c r="I115" s="281">
        <v>52</v>
      </c>
    </row>
    <row r="116" spans="2:9" ht="22.5">
      <c r="B116" s="57"/>
      <c r="C116" s="39"/>
      <c r="D116" s="21" t="s">
        <v>282</v>
      </c>
      <c r="E116" s="140" t="s">
        <v>32</v>
      </c>
      <c r="F116" s="191" t="s">
        <v>297</v>
      </c>
      <c r="G116" s="282">
        <v>17110</v>
      </c>
      <c r="H116" s="251"/>
      <c r="I116" s="287">
        <v>13102</v>
      </c>
    </row>
    <row r="117" spans="2:9" ht="22.5">
      <c r="B117" s="57"/>
      <c r="C117" s="39"/>
      <c r="D117" s="21" t="s">
        <v>283</v>
      </c>
      <c r="E117" s="142"/>
      <c r="F117" s="236"/>
      <c r="G117" s="283"/>
      <c r="H117" s="251"/>
      <c r="I117" s="283"/>
    </row>
    <row r="118" spans="2:9" ht="45">
      <c r="B118" s="57"/>
      <c r="C118" s="39"/>
      <c r="D118" s="21" t="s">
        <v>284</v>
      </c>
      <c r="E118" s="141" t="s">
        <v>150</v>
      </c>
      <c r="F118" s="237" t="s">
        <v>297</v>
      </c>
      <c r="G118" s="285">
        <v>29</v>
      </c>
      <c r="H118" s="251"/>
      <c r="I118" s="285">
        <v>38</v>
      </c>
    </row>
    <row r="119" spans="2:9" ht="22.5">
      <c r="B119" s="57"/>
      <c r="C119" s="39"/>
      <c r="D119" s="21" t="s">
        <v>285</v>
      </c>
      <c r="E119" s="140" t="s">
        <v>32</v>
      </c>
      <c r="F119" s="192" t="s">
        <v>297</v>
      </c>
      <c r="G119" s="279">
        <v>2257</v>
      </c>
      <c r="H119" s="251"/>
      <c r="I119" s="279">
        <v>2963</v>
      </c>
    </row>
    <row r="120" spans="2:9" ht="22.5">
      <c r="B120" s="57"/>
      <c r="C120" s="39"/>
      <c r="D120" s="21" t="s">
        <v>286</v>
      </c>
      <c r="E120" s="142"/>
      <c r="F120" s="235"/>
      <c r="G120" s="280"/>
      <c r="H120" s="251"/>
      <c r="I120" s="280"/>
    </row>
    <row r="121" spans="2:9" ht="45">
      <c r="B121" s="57"/>
      <c r="C121" s="39"/>
      <c r="D121" s="21" t="s">
        <v>287</v>
      </c>
      <c r="E121" s="141" t="s">
        <v>150</v>
      </c>
      <c r="F121" s="192" t="s">
        <v>297</v>
      </c>
      <c r="G121" s="281">
        <v>43</v>
      </c>
      <c r="H121" s="251"/>
      <c r="I121" s="281">
        <v>36</v>
      </c>
    </row>
    <row r="122" spans="2:9" ht="22.5">
      <c r="B122" s="57"/>
      <c r="C122" s="39"/>
      <c r="D122" s="21" t="s">
        <v>288</v>
      </c>
      <c r="E122" s="140" t="s">
        <v>32</v>
      </c>
      <c r="F122" s="191" t="s">
        <v>297</v>
      </c>
      <c r="G122" s="278">
        <v>73</v>
      </c>
      <c r="H122" s="251"/>
      <c r="I122" s="278">
        <v>71</v>
      </c>
    </row>
    <row r="123" spans="2:9" ht="45">
      <c r="B123" s="57"/>
      <c r="C123" s="20" t="s">
        <v>148</v>
      </c>
      <c r="D123" s="21" t="s">
        <v>152</v>
      </c>
      <c r="E123" s="142"/>
      <c r="F123" s="239"/>
      <c r="G123" s="184"/>
      <c r="H123" s="251"/>
      <c r="I123" s="226"/>
    </row>
    <row r="124" spans="1:10" ht="23.25">
      <c r="A124" s="201" t="s">
        <v>229</v>
      </c>
      <c r="B124" s="57"/>
      <c r="C124" s="40"/>
      <c r="D124" s="45" t="s">
        <v>289</v>
      </c>
      <c r="E124" s="151" t="s">
        <v>47</v>
      </c>
      <c r="F124" s="236" t="s">
        <v>297</v>
      </c>
      <c r="G124" s="179" t="s">
        <v>249</v>
      </c>
      <c r="H124" s="251"/>
      <c r="I124" s="288" t="s">
        <v>249</v>
      </c>
      <c r="J124" s="314"/>
    </row>
    <row r="125" spans="1:10" ht="23.25">
      <c r="A125" s="201" t="s">
        <v>229</v>
      </c>
      <c r="B125" s="57"/>
      <c r="C125" s="39"/>
      <c r="D125" s="45" t="s">
        <v>290</v>
      </c>
      <c r="E125" s="145" t="s">
        <v>153</v>
      </c>
      <c r="F125" s="240" t="s">
        <v>297</v>
      </c>
      <c r="G125" s="175" t="s">
        <v>314</v>
      </c>
      <c r="H125" s="251"/>
      <c r="I125" s="289"/>
      <c r="J125" s="314"/>
    </row>
    <row r="126" spans="1:10" ht="45">
      <c r="A126" s="201" t="s">
        <v>229</v>
      </c>
      <c r="B126" s="57"/>
      <c r="C126" s="39"/>
      <c r="D126" s="45" t="s">
        <v>291</v>
      </c>
      <c r="E126" s="145" t="s">
        <v>31</v>
      </c>
      <c r="F126" s="240" t="s">
        <v>297</v>
      </c>
      <c r="G126" s="193">
        <v>21000</v>
      </c>
      <c r="H126" s="247"/>
      <c r="I126" s="289">
        <v>20000</v>
      </c>
      <c r="J126" s="314"/>
    </row>
    <row r="127" spans="2:9" ht="45">
      <c r="B127" s="57"/>
      <c r="C127" s="20" t="s">
        <v>151</v>
      </c>
      <c r="D127" s="21" t="s">
        <v>155</v>
      </c>
      <c r="E127" s="139"/>
      <c r="F127" s="179"/>
      <c r="G127" s="184"/>
      <c r="H127" s="247"/>
      <c r="I127" s="226"/>
    </row>
    <row r="128" spans="2:9" ht="45">
      <c r="B128" s="57"/>
      <c r="C128" s="39"/>
      <c r="D128" s="21" t="s">
        <v>339</v>
      </c>
      <c r="E128" s="139" t="s">
        <v>156</v>
      </c>
      <c r="F128" s="179" t="s">
        <v>337</v>
      </c>
      <c r="G128" s="179" t="s">
        <v>338</v>
      </c>
      <c r="H128" s="247"/>
      <c r="I128" s="179" t="s">
        <v>250</v>
      </c>
    </row>
    <row r="129" spans="1:10" ht="90">
      <c r="A129" s="201" t="s">
        <v>229</v>
      </c>
      <c r="B129" s="57"/>
      <c r="C129" s="39"/>
      <c r="D129" s="45" t="s">
        <v>292</v>
      </c>
      <c r="E129" s="368" t="s">
        <v>340</v>
      </c>
      <c r="G129" s="184" t="s">
        <v>341</v>
      </c>
      <c r="H129" s="247"/>
      <c r="I129" s="184" t="s">
        <v>342</v>
      </c>
      <c r="J129" s="12" t="s">
        <v>343</v>
      </c>
    </row>
    <row r="130" spans="1:9" ht="45">
      <c r="A130" s="201" t="s">
        <v>229</v>
      </c>
      <c r="B130" s="57"/>
      <c r="C130" s="39"/>
      <c r="D130" s="45" t="s">
        <v>293</v>
      </c>
      <c r="E130" s="145" t="s">
        <v>47</v>
      </c>
      <c r="F130" s="184">
        <v>84</v>
      </c>
      <c r="G130" s="184">
        <v>75</v>
      </c>
      <c r="H130" s="247"/>
      <c r="I130" s="226">
        <v>98</v>
      </c>
    </row>
    <row r="131" spans="2:10" ht="45">
      <c r="B131" s="57"/>
      <c r="C131" s="20" t="s">
        <v>154</v>
      </c>
      <c r="D131" s="21" t="s">
        <v>246</v>
      </c>
      <c r="E131" s="142" t="s">
        <v>157</v>
      </c>
      <c r="F131" s="175" t="s">
        <v>297</v>
      </c>
      <c r="G131" s="135">
        <v>17</v>
      </c>
      <c r="I131" s="258">
        <v>25</v>
      </c>
      <c r="J131" s="91"/>
    </row>
    <row r="132" spans="1:9" ht="22.5">
      <c r="A132" s="206"/>
      <c r="B132" s="58"/>
      <c r="C132" s="46" t="s">
        <v>158</v>
      </c>
      <c r="D132" s="47" t="s">
        <v>159</v>
      </c>
      <c r="E132" s="326" t="s">
        <v>228</v>
      </c>
      <c r="F132" s="327"/>
      <c r="G132" s="327"/>
      <c r="H132" s="327"/>
      <c r="I132" s="328"/>
    </row>
    <row r="133" spans="2:9" ht="21" customHeight="1">
      <c r="B133" s="59" t="s">
        <v>221</v>
      </c>
      <c r="C133" s="52"/>
      <c r="D133" s="53"/>
      <c r="E133" s="24"/>
      <c r="F133" s="22"/>
      <c r="G133" s="22"/>
      <c r="H133" s="22"/>
      <c r="I133" s="218"/>
    </row>
    <row r="134" spans="1:9" s="11" customFormat="1" ht="23.25">
      <c r="A134" s="201" t="s">
        <v>229</v>
      </c>
      <c r="B134" s="55">
        <v>5.1</v>
      </c>
      <c r="C134" s="354" t="s">
        <v>160</v>
      </c>
      <c r="D134" s="355"/>
      <c r="E134" s="144" t="s">
        <v>161</v>
      </c>
      <c r="F134" s="164">
        <f>SUM(F135:F137)</f>
        <v>470</v>
      </c>
      <c r="G134" s="127">
        <f>SUM(G135:G137)</f>
        <v>614.2</v>
      </c>
      <c r="H134" s="37"/>
      <c r="I134" s="254">
        <f>SUM(I135:I137)</f>
        <v>545</v>
      </c>
    </row>
    <row r="135" spans="1:9" s="11" customFormat="1" ht="23.25">
      <c r="A135" s="201"/>
      <c r="B135" s="55"/>
      <c r="C135" s="20" t="s">
        <v>222</v>
      </c>
      <c r="D135" s="50" t="s">
        <v>223</v>
      </c>
      <c r="E135" s="141" t="s">
        <v>161</v>
      </c>
      <c r="F135" s="165">
        <v>310</v>
      </c>
      <c r="G135" s="131">
        <v>392.3</v>
      </c>
      <c r="H135" s="252"/>
      <c r="I135" s="255">
        <v>307</v>
      </c>
    </row>
    <row r="136" spans="1:9" s="11" customFormat="1" ht="23.25">
      <c r="A136" s="201"/>
      <c r="B136" s="55"/>
      <c r="C136" s="20" t="s">
        <v>224</v>
      </c>
      <c r="D136" s="50" t="s">
        <v>225</v>
      </c>
      <c r="E136" s="141" t="s">
        <v>161</v>
      </c>
      <c r="F136" s="165">
        <v>160</v>
      </c>
      <c r="G136" s="131">
        <v>208.4</v>
      </c>
      <c r="H136" s="252"/>
      <c r="I136" s="255">
        <v>218</v>
      </c>
    </row>
    <row r="137" spans="1:9" s="11" customFormat="1" ht="23.25">
      <c r="A137" s="201" t="s">
        <v>229</v>
      </c>
      <c r="B137" s="55"/>
      <c r="C137" s="38" t="s">
        <v>226</v>
      </c>
      <c r="D137" s="54" t="s">
        <v>227</v>
      </c>
      <c r="E137" s="144" t="s">
        <v>161</v>
      </c>
      <c r="F137" s="165" t="s">
        <v>297</v>
      </c>
      <c r="G137" s="131">
        <v>13.5</v>
      </c>
      <c r="H137" s="252"/>
      <c r="I137" s="255">
        <v>20</v>
      </c>
    </row>
    <row r="138" spans="1:9" s="11" customFormat="1" ht="23.25">
      <c r="A138" s="201" t="s">
        <v>229</v>
      </c>
      <c r="B138" s="67">
        <v>5.2</v>
      </c>
      <c r="C138" s="356" t="s">
        <v>162</v>
      </c>
      <c r="D138" s="357"/>
      <c r="E138" s="144" t="s">
        <v>161</v>
      </c>
      <c r="F138" s="164" t="s">
        <v>297</v>
      </c>
      <c r="G138" s="127">
        <v>614</v>
      </c>
      <c r="H138" s="252"/>
      <c r="I138" s="254">
        <v>567</v>
      </c>
    </row>
    <row r="139" spans="1:9" s="11" customFormat="1" ht="23.25">
      <c r="A139" s="201" t="s">
        <v>229</v>
      </c>
      <c r="B139" s="67">
        <v>5.3</v>
      </c>
      <c r="C139" s="356" t="s">
        <v>163</v>
      </c>
      <c r="D139" s="357"/>
      <c r="E139" s="144" t="s">
        <v>161</v>
      </c>
      <c r="F139" s="164" t="s">
        <v>297</v>
      </c>
      <c r="G139" s="127">
        <v>126</v>
      </c>
      <c r="H139" s="252"/>
      <c r="I139" s="164">
        <v>170</v>
      </c>
    </row>
    <row r="140" spans="1:10" s="11" customFormat="1" ht="23.25">
      <c r="A140" s="201" t="s">
        <v>229</v>
      </c>
      <c r="B140" s="67">
        <v>5.4</v>
      </c>
      <c r="C140" s="356" t="s">
        <v>164</v>
      </c>
      <c r="D140" s="357"/>
      <c r="E140" s="144" t="s">
        <v>161</v>
      </c>
      <c r="F140" s="164" t="s">
        <v>297</v>
      </c>
      <c r="G140" s="127">
        <f>(G134-G138)</f>
        <v>0.20000000000004547</v>
      </c>
      <c r="H140" s="252"/>
      <c r="I140" s="253">
        <v>0</v>
      </c>
      <c r="J140" s="314"/>
    </row>
    <row r="141" spans="1:9" s="11" customFormat="1" ht="23.25">
      <c r="A141" s="201" t="s">
        <v>229</v>
      </c>
      <c r="B141" s="67">
        <v>5.5</v>
      </c>
      <c r="C141" s="356" t="s">
        <v>165</v>
      </c>
      <c r="D141" s="357"/>
      <c r="E141" s="144" t="s">
        <v>75</v>
      </c>
      <c r="F141" s="164" t="s">
        <v>297</v>
      </c>
      <c r="G141" s="127">
        <v>0.03</v>
      </c>
      <c r="H141" s="252"/>
      <c r="I141" s="164">
        <v>0</v>
      </c>
    </row>
    <row r="142" spans="1:9" s="11" customFormat="1" ht="51.75">
      <c r="A142" s="201" t="s">
        <v>229</v>
      </c>
      <c r="B142" s="67">
        <v>5.6</v>
      </c>
      <c r="C142" s="356" t="s">
        <v>166</v>
      </c>
      <c r="D142" s="357"/>
      <c r="E142" s="152" t="s">
        <v>167</v>
      </c>
      <c r="F142" s="166" t="s">
        <v>297</v>
      </c>
      <c r="G142" s="128">
        <v>3.42</v>
      </c>
      <c r="H142" s="41"/>
      <c r="I142" s="166">
        <v>3</v>
      </c>
    </row>
    <row r="143" spans="2:10" ht="26.25">
      <c r="B143" s="42" t="s">
        <v>172</v>
      </c>
      <c r="C143" s="22"/>
      <c r="D143" s="23"/>
      <c r="E143" s="24"/>
      <c r="F143" s="22"/>
      <c r="G143" s="22"/>
      <c r="H143" s="22"/>
      <c r="I143" s="218"/>
      <c r="J143" s="91"/>
    </row>
    <row r="144" spans="1:10" s="11" customFormat="1" ht="23.25">
      <c r="A144" s="201"/>
      <c r="B144" s="36">
        <v>6.1</v>
      </c>
      <c r="C144" s="342" t="s">
        <v>214</v>
      </c>
      <c r="D144" s="343"/>
      <c r="E144" s="141" t="s">
        <v>37</v>
      </c>
      <c r="F144" s="183"/>
      <c r="G144" s="183"/>
      <c r="H144" s="37"/>
      <c r="I144" s="227"/>
      <c r="J144" s="91"/>
    </row>
    <row r="145" spans="2:10" ht="23.25" customHeight="1">
      <c r="B145" s="18"/>
      <c r="C145" s="20" t="s">
        <v>173</v>
      </c>
      <c r="D145" s="21" t="s">
        <v>174</v>
      </c>
      <c r="E145" s="140" t="s">
        <v>10</v>
      </c>
      <c r="F145" s="175" t="s">
        <v>297</v>
      </c>
      <c r="G145" s="119">
        <f>SUM(G146:G147)</f>
        <v>65</v>
      </c>
      <c r="H145" s="252"/>
      <c r="I145" s="216">
        <f>SUM(I146:I147)</f>
        <v>66</v>
      </c>
      <c r="J145" s="77"/>
    </row>
    <row r="146" spans="2:10" ht="23.25" customHeight="1">
      <c r="B146" s="18"/>
      <c r="C146" s="20"/>
      <c r="D146" s="21" t="s">
        <v>175</v>
      </c>
      <c r="E146" s="140" t="s">
        <v>10</v>
      </c>
      <c r="F146" s="162" t="s">
        <v>297</v>
      </c>
      <c r="G146" s="132">
        <f>14+6</f>
        <v>20</v>
      </c>
      <c r="H146" s="312"/>
      <c r="I146" s="313">
        <f>10+1</f>
        <v>11</v>
      </c>
      <c r="J146" s="315"/>
    </row>
    <row r="147" spans="2:10" ht="23.25" customHeight="1">
      <c r="B147" s="18"/>
      <c r="C147" s="20"/>
      <c r="D147" s="21" t="s">
        <v>176</v>
      </c>
      <c r="E147" s="140" t="s">
        <v>10</v>
      </c>
      <c r="F147" s="162" t="s">
        <v>297</v>
      </c>
      <c r="G147" s="132">
        <f>23+22</f>
        <v>45</v>
      </c>
      <c r="H147" s="312"/>
      <c r="I147" s="313">
        <f>27+28</f>
        <v>55</v>
      </c>
      <c r="J147" s="77"/>
    </row>
    <row r="148" spans="2:10" ht="23.25">
      <c r="B148" s="18"/>
      <c r="C148" s="20" t="s">
        <v>177</v>
      </c>
      <c r="D148" s="21" t="s">
        <v>181</v>
      </c>
      <c r="E148" s="140" t="s">
        <v>10</v>
      </c>
      <c r="F148" s="175" t="s">
        <v>297</v>
      </c>
      <c r="G148" s="119">
        <f>SUM(G149:G150)</f>
        <v>16</v>
      </c>
      <c r="H148" s="252"/>
      <c r="I148" s="216">
        <f>SUM(I149:I150)</f>
        <v>18</v>
      </c>
      <c r="J148" s="77"/>
    </row>
    <row r="149" spans="2:10" ht="23.25">
      <c r="B149" s="18"/>
      <c r="C149" s="20"/>
      <c r="D149" s="21" t="s">
        <v>178</v>
      </c>
      <c r="E149" s="140" t="s">
        <v>10</v>
      </c>
      <c r="F149" s="162" t="s">
        <v>297</v>
      </c>
      <c r="G149" s="132">
        <f>2+1</f>
        <v>3</v>
      </c>
      <c r="H149" s="312"/>
      <c r="I149" s="313">
        <f>2+1</f>
        <v>3</v>
      </c>
      <c r="J149" s="315"/>
    </row>
    <row r="150" spans="2:10" ht="22.5">
      <c r="B150" s="18"/>
      <c r="C150" s="20"/>
      <c r="D150" s="21" t="s">
        <v>179</v>
      </c>
      <c r="E150" s="140" t="s">
        <v>10</v>
      </c>
      <c r="F150" s="162" t="s">
        <v>297</v>
      </c>
      <c r="G150" s="132">
        <f>7+6</f>
        <v>13</v>
      </c>
      <c r="H150" s="312"/>
      <c r="I150" s="313">
        <f>8+7</f>
        <v>15</v>
      </c>
      <c r="J150" s="77"/>
    </row>
    <row r="151" spans="2:10" ht="45">
      <c r="B151" s="18"/>
      <c r="C151" s="20" t="s">
        <v>180</v>
      </c>
      <c r="D151" s="21" t="s">
        <v>182</v>
      </c>
      <c r="E151" s="140" t="s">
        <v>10</v>
      </c>
      <c r="F151" s="175" t="s">
        <v>297</v>
      </c>
      <c r="G151" s="119">
        <f>SUM(G152:G153)</f>
        <v>12</v>
      </c>
      <c r="H151" s="252"/>
      <c r="I151" s="216">
        <f>SUM(I152:I153)</f>
        <v>15</v>
      </c>
      <c r="J151" s="77"/>
    </row>
    <row r="152" spans="2:10" ht="23.25">
      <c r="B152" s="18"/>
      <c r="C152" s="20"/>
      <c r="D152" s="21" t="s">
        <v>183</v>
      </c>
      <c r="E152" s="140" t="s">
        <v>10</v>
      </c>
      <c r="F152" s="162" t="s">
        <v>297</v>
      </c>
      <c r="G152" s="132">
        <f>2+2</f>
        <v>4</v>
      </c>
      <c r="H152" s="312"/>
      <c r="I152" s="313">
        <f>4+0</f>
        <v>4</v>
      </c>
      <c r="J152" s="315"/>
    </row>
    <row r="153" spans="2:10" ht="22.5">
      <c r="B153" s="18"/>
      <c r="C153" s="20"/>
      <c r="D153" s="21" t="s">
        <v>184</v>
      </c>
      <c r="E153" s="140" t="s">
        <v>10</v>
      </c>
      <c r="F153" s="162" t="s">
        <v>297</v>
      </c>
      <c r="G153" s="132">
        <f>5+3</f>
        <v>8</v>
      </c>
      <c r="H153" s="301"/>
      <c r="I153" s="313">
        <f>6+5</f>
        <v>11</v>
      </c>
      <c r="J153" s="77"/>
    </row>
    <row r="154" spans="1:10" ht="22.5" customHeight="1">
      <c r="A154" s="201" t="s">
        <v>229</v>
      </c>
      <c r="B154" s="30"/>
      <c r="C154" s="46" t="s">
        <v>185</v>
      </c>
      <c r="D154" s="47" t="s">
        <v>186</v>
      </c>
      <c r="E154" s="153" t="s">
        <v>10</v>
      </c>
      <c r="F154" s="241" t="s">
        <v>297</v>
      </c>
      <c r="G154" s="290">
        <v>5</v>
      </c>
      <c r="H154" s="244"/>
      <c r="I154" s="290">
        <v>5</v>
      </c>
      <c r="J154" s="91"/>
    </row>
    <row r="155" spans="1:9" s="91" customFormat="1" ht="23.25">
      <c r="A155" s="202"/>
      <c r="B155" s="106"/>
      <c r="C155" s="107"/>
      <c r="D155" s="107"/>
      <c r="E155" s="108"/>
      <c r="F155" s="129"/>
      <c r="G155" s="129"/>
      <c r="H155" s="90"/>
      <c r="I155" s="129"/>
    </row>
    <row r="156" spans="1:9" s="92" customFormat="1" ht="22.5">
      <c r="A156" s="202"/>
      <c r="B156" s="200" t="s">
        <v>4</v>
      </c>
      <c r="C156" s="195"/>
      <c r="D156" s="197" t="s">
        <v>5</v>
      </c>
      <c r="E156" s="101"/>
      <c r="F156" s="100"/>
      <c r="G156" s="100"/>
      <c r="H156" s="88"/>
      <c r="I156" s="100"/>
    </row>
    <row r="157" spans="1:9" s="95" customFormat="1" ht="22.5">
      <c r="A157" s="204"/>
      <c r="B157" s="197"/>
      <c r="C157" s="198"/>
      <c r="D157" s="197" t="s">
        <v>168</v>
      </c>
      <c r="E157" s="103"/>
      <c r="F157" s="102"/>
      <c r="G157" s="102"/>
      <c r="H157" s="93"/>
      <c r="I157" s="102"/>
    </row>
    <row r="158" spans="1:9" s="95" customFormat="1" ht="22.5">
      <c r="A158" s="204"/>
      <c r="B158" s="197"/>
      <c r="C158" s="198"/>
      <c r="D158" s="197" t="s">
        <v>169</v>
      </c>
      <c r="E158" s="103"/>
      <c r="F158" s="102"/>
      <c r="G158" s="102"/>
      <c r="H158" s="93"/>
      <c r="I158" s="102"/>
    </row>
    <row r="159" spans="1:9" s="95" customFormat="1" ht="22.5">
      <c r="A159" s="204"/>
      <c r="B159" s="197"/>
      <c r="C159" s="198"/>
      <c r="D159" s="197" t="s">
        <v>170</v>
      </c>
      <c r="E159" s="103"/>
      <c r="F159" s="102"/>
      <c r="G159" s="102"/>
      <c r="H159" s="93"/>
      <c r="I159" s="102"/>
    </row>
    <row r="160" spans="1:9" s="95" customFormat="1" ht="22.5">
      <c r="A160" s="204"/>
      <c r="B160" s="197"/>
      <c r="C160" s="198"/>
      <c r="D160" s="197" t="s">
        <v>171</v>
      </c>
      <c r="E160" s="103"/>
      <c r="F160" s="102"/>
      <c r="G160" s="102"/>
      <c r="H160" s="93"/>
      <c r="I160" s="102"/>
    </row>
    <row r="161" spans="1:9" s="95" customFormat="1" ht="60.75">
      <c r="A161" s="204"/>
      <c r="B161" s="197"/>
      <c r="C161" s="198"/>
      <c r="D161" s="199" t="s">
        <v>2</v>
      </c>
      <c r="E161" s="103"/>
      <c r="F161" s="102"/>
      <c r="G161" s="102"/>
      <c r="H161" s="93"/>
      <c r="I161" s="102"/>
    </row>
    <row r="162" spans="1:9" s="95" customFormat="1" ht="60.75">
      <c r="A162" s="204"/>
      <c r="B162" s="197"/>
      <c r="C162" s="198"/>
      <c r="D162" s="199" t="s">
        <v>3</v>
      </c>
      <c r="E162" s="103"/>
      <c r="F162" s="102"/>
      <c r="G162" s="102"/>
      <c r="H162" s="93"/>
      <c r="I162" s="102"/>
    </row>
    <row r="163" spans="1:9" s="77" customFormat="1" ht="22.5">
      <c r="A163" s="207"/>
      <c r="B163" s="109"/>
      <c r="C163" s="100"/>
      <c r="D163" s="87"/>
      <c r="E163" s="101"/>
      <c r="F163" s="100"/>
      <c r="G163" s="100"/>
      <c r="H163" s="88"/>
      <c r="I163" s="100"/>
    </row>
    <row r="164" spans="1:9" s="77" customFormat="1" ht="22.5">
      <c r="A164" s="207"/>
      <c r="B164" s="109"/>
      <c r="C164" s="100"/>
      <c r="D164" s="194" t="s">
        <v>332</v>
      </c>
      <c r="E164" s="101"/>
      <c r="F164" s="292"/>
      <c r="H164" s="88"/>
      <c r="I164" s="292"/>
    </row>
    <row r="165" spans="1:9" s="77" customFormat="1" ht="40.5">
      <c r="A165" s="207"/>
      <c r="B165" s="109"/>
      <c r="C165" s="100"/>
      <c r="D165" s="268" t="s">
        <v>324</v>
      </c>
      <c r="E165" s="101"/>
      <c r="G165" s="293">
        <v>47018183</v>
      </c>
      <c r="H165" s="88"/>
      <c r="I165" s="100"/>
    </row>
    <row r="166" spans="1:9" s="77" customFormat="1" ht="40.5">
      <c r="A166" s="207"/>
      <c r="B166" s="109"/>
      <c r="C166" s="100"/>
      <c r="D166" s="268" t="s">
        <v>325</v>
      </c>
      <c r="E166" s="101"/>
      <c r="G166" s="293">
        <v>900000</v>
      </c>
      <c r="H166" s="88"/>
      <c r="I166" s="100"/>
    </row>
    <row r="167" spans="1:9" s="77" customFormat="1" ht="40.5">
      <c r="A167" s="207"/>
      <c r="B167" s="109"/>
      <c r="C167" s="100"/>
      <c r="D167" s="268" t="s">
        <v>326</v>
      </c>
      <c r="E167" s="101"/>
      <c r="G167" s="293">
        <v>779124.7</v>
      </c>
      <c r="H167" s="88"/>
      <c r="I167" s="100"/>
    </row>
    <row r="168" spans="1:9" s="77" customFormat="1" ht="22.5">
      <c r="A168" s="207"/>
      <c r="B168" s="109"/>
      <c r="C168" s="100"/>
      <c r="D168" s="194" t="s">
        <v>329</v>
      </c>
      <c r="E168" s="101"/>
      <c r="G168" s="293">
        <v>32725158.22</v>
      </c>
      <c r="H168" s="88"/>
      <c r="I168" s="100"/>
    </row>
    <row r="169" spans="2:9" ht="26.25">
      <c r="B169" s="59" t="s">
        <v>187</v>
      </c>
      <c r="C169" s="22"/>
      <c r="D169" s="23"/>
      <c r="E169" s="24"/>
      <c r="F169" s="22"/>
      <c r="G169" s="22"/>
      <c r="H169" s="22"/>
      <c r="I169" s="218"/>
    </row>
    <row r="170" spans="1:9" s="11" customFormat="1" ht="23.25">
      <c r="A170" s="201" t="s">
        <v>229</v>
      </c>
      <c r="B170" s="55">
        <v>7.1</v>
      </c>
      <c r="C170" s="360" t="s">
        <v>188</v>
      </c>
      <c r="D170" s="361"/>
      <c r="E170" s="151"/>
      <c r="F170" s="179"/>
      <c r="G170" s="179"/>
      <c r="H170" s="37"/>
      <c r="I170" s="136"/>
    </row>
    <row r="171" spans="1:9" ht="22.5" customHeight="1">
      <c r="A171" s="201" t="s">
        <v>229</v>
      </c>
      <c r="B171" s="56"/>
      <c r="C171" s="46" t="s">
        <v>189</v>
      </c>
      <c r="D171" s="47" t="s">
        <v>254</v>
      </c>
      <c r="E171" s="144" t="s">
        <v>190</v>
      </c>
      <c r="F171" s="183" t="s">
        <v>297</v>
      </c>
      <c r="G171" s="183">
        <v>6</v>
      </c>
      <c r="H171" s="247"/>
      <c r="I171" s="227">
        <v>7</v>
      </c>
    </row>
    <row r="172" spans="2:9" ht="23.25" customHeight="1">
      <c r="B172" s="48">
        <v>7.2</v>
      </c>
      <c r="C172" s="69" t="s">
        <v>191</v>
      </c>
      <c r="D172" s="72"/>
      <c r="E172" s="143"/>
      <c r="F172" s="184"/>
      <c r="G172" s="184"/>
      <c r="H172" s="247"/>
      <c r="I172" s="135"/>
    </row>
    <row r="173" spans="1:10" ht="27" customHeight="1">
      <c r="A173" s="201" t="s">
        <v>229</v>
      </c>
      <c r="B173" s="56"/>
      <c r="C173" s="46" t="s">
        <v>192</v>
      </c>
      <c r="D173" s="47" t="s">
        <v>254</v>
      </c>
      <c r="E173" s="154" t="s">
        <v>190</v>
      </c>
      <c r="F173" s="242" t="s">
        <v>297</v>
      </c>
      <c r="G173" s="243" t="s">
        <v>233</v>
      </c>
      <c r="H173" s="244"/>
      <c r="I173" s="245" t="s">
        <v>233</v>
      </c>
      <c r="J173" s="177" t="s">
        <v>6</v>
      </c>
    </row>
    <row r="174" spans="1:9" ht="26.25">
      <c r="A174" s="201" t="s">
        <v>229</v>
      </c>
      <c r="B174" s="43" t="s">
        <v>193</v>
      </c>
      <c r="C174" s="22"/>
      <c r="D174" s="23"/>
      <c r="E174" s="24"/>
      <c r="F174" s="22"/>
      <c r="G174" s="22"/>
      <c r="H174" s="22"/>
      <c r="I174" s="218"/>
    </row>
    <row r="175" spans="1:10" s="11" customFormat="1" ht="23.25" customHeight="1">
      <c r="A175" s="201" t="s">
        <v>229</v>
      </c>
      <c r="B175" s="55">
        <v>8.1</v>
      </c>
      <c r="C175" s="360" t="s">
        <v>194</v>
      </c>
      <c r="D175" s="361"/>
      <c r="E175" s="144" t="s">
        <v>195</v>
      </c>
      <c r="F175" s="183" t="s">
        <v>297</v>
      </c>
      <c r="G175" s="265">
        <v>1</v>
      </c>
      <c r="H175" s="37"/>
      <c r="I175" s="325">
        <v>1</v>
      </c>
      <c r="J175" s="314"/>
    </row>
    <row r="176" spans="1:10" ht="48" customHeight="1">
      <c r="A176" s="201" t="s">
        <v>229</v>
      </c>
      <c r="B176" s="67">
        <v>8.2</v>
      </c>
      <c r="C176" s="358" t="s">
        <v>196</v>
      </c>
      <c r="D176" s="359"/>
      <c r="E176" s="144" t="s">
        <v>195</v>
      </c>
      <c r="F176" s="175" t="s">
        <v>297</v>
      </c>
      <c r="G176" s="119" t="s">
        <v>318</v>
      </c>
      <c r="H176" s="247"/>
      <c r="I176" s="119" t="s">
        <v>334</v>
      </c>
      <c r="J176" s="77" t="s">
        <v>336</v>
      </c>
    </row>
    <row r="177" spans="1:10" ht="21.75" customHeight="1">
      <c r="A177" s="201" t="s">
        <v>229</v>
      </c>
      <c r="B177" s="67">
        <v>8.3</v>
      </c>
      <c r="C177" s="358" t="s">
        <v>197</v>
      </c>
      <c r="D177" s="359"/>
      <c r="E177" s="144" t="s">
        <v>195</v>
      </c>
      <c r="F177" s="175" t="s">
        <v>297</v>
      </c>
      <c r="G177" s="119" t="s">
        <v>7</v>
      </c>
      <c r="H177" s="247"/>
      <c r="I177" s="119" t="s">
        <v>8</v>
      </c>
      <c r="J177" s="77" t="s">
        <v>335</v>
      </c>
    </row>
    <row r="178" spans="1:10" ht="23.25">
      <c r="A178" s="201" t="s">
        <v>229</v>
      </c>
      <c r="B178" s="67">
        <v>8.4</v>
      </c>
      <c r="C178" s="358" t="s">
        <v>198</v>
      </c>
      <c r="D178" s="359"/>
      <c r="E178" s="144" t="s">
        <v>199</v>
      </c>
      <c r="F178" s="175" t="s">
        <v>297</v>
      </c>
      <c r="G178" s="119">
        <v>56</v>
      </c>
      <c r="H178" s="247"/>
      <c r="I178" s="119">
        <v>93</v>
      </c>
      <c r="J178" s="77"/>
    </row>
    <row r="179" spans="1:10" ht="23.25">
      <c r="A179" s="201" t="s">
        <v>229</v>
      </c>
      <c r="B179" s="67">
        <v>8.5</v>
      </c>
      <c r="C179" s="358" t="s">
        <v>200</v>
      </c>
      <c r="D179" s="359"/>
      <c r="E179" s="144" t="s">
        <v>201</v>
      </c>
      <c r="F179" s="175" t="s">
        <v>297</v>
      </c>
      <c r="G179" s="266">
        <v>1</v>
      </c>
      <c r="H179" s="247"/>
      <c r="I179" s="267">
        <v>1</v>
      </c>
      <c r="J179" s="314"/>
    </row>
    <row r="180" spans="1:10" ht="50.25" customHeight="1">
      <c r="A180" s="201" t="s">
        <v>229</v>
      </c>
      <c r="B180" s="67">
        <v>8.6</v>
      </c>
      <c r="C180" s="358" t="s">
        <v>202</v>
      </c>
      <c r="D180" s="359"/>
      <c r="E180" s="144" t="s">
        <v>201</v>
      </c>
      <c r="F180" s="175" t="s">
        <v>297</v>
      </c>
      <c r="G180" s="119" t="s">
        <v>318</v>
      </c>
      <c r="H180" s="247"/>
      <c r="I180" s="119" t="s">
        <v>334</v>
      </c>
      <c r="J180" s="314"/>
    </row>
    <row r="181" spans="1:10" ht="50.25" customHeight="1">
      <c r="A181" s="201" t="s">
        <v>229</v>
      </c>
      <c r="B181" s="67">
        <v>8.7</v>
      </c>
      <c r="C181" s="358" t="s">
        <v>203</v>
      </c>
      <c r="D181" s="359"/>
      <c r="E181" s="154" t="s">
        <v>201</v>
      </c>
      <c r="F181" s="185" t="s">
        <v>297</v>
      </c>
      <c r="G181" s="125" t="s">
        <v>7</v>
      </c>
      <c r="H181" s="82"/>
      <c r="I181" s="185" t="s">
        <v>8</v>
      </c>
      <c r="J181" s="314"/>
    </row>
    <row r="182" spans="1:9" ht="26.25">
      <c r="A182" s="201" t="s">
        <v>230</v>
      </c>
      <c r="B182" s="42" t="s">
        <v>204</v>
      </c>
      <c r="C182" s="22"/>
      <c r="D182" s="23"/>
      <c r="E182" s="24"/>
      <c r="F182" s="22"/>
      <c r="G182" s="22"/>
      <c r="H182" s="22"/>
      <c r="I182" s="218"/>
    </row>
    <row r="183" spans="1:9" s="11" customFormat="1" ht="23.25">
      <c r="A183" s="201" t="s">
        <v>230</v>
      </c>
      <c r="B183" s="36">
        <v>9.1</v>
      </c>
      <c r="C183" s="83" t="s">
        <v>49</v>
      </c>
      <c r="D183" s="84"/>
      <c r="E183" s="141" t="s">
        <v>32</v>
      </c>
      <c r="F183" s="183">
        <v>27</v>
      </c>
      <c r="G183" s="183">
        <v>20</v>
      </c>
      <c r="H183" s="37"/>
      <c r="I183" s="227">
        <v>23</v>
      </c>
    </row>
    <row r="184" spans="1:9" ht="23.25">
      <c r="A184" s="201" t="s">
        <v>230</v>
      </c>
      <c r="B184" s="68">
        <v>9.2</v>
      </c>
      <c r="C184" s="85" t="s">
        <v>39</v>
      </c>
      <c r="D184" s="81"/>
      <c r="E184" s="140" t="s">
        <v>32</v>
      </c>
      <c r="F184" s="175">
        <v>12</v>
      </c>
      <c r="G184" s="175">
        <v>34</v>
      </c>
      <c r="H184" s="247"/>
      <c r="I184" s="216">
        <v>25</v>
      </c>
    </row>
    <row r="185" spans="1:9" ht="43.5" customHeight="1">
      <c r="A185" s="201" t="s">
        <v>230</v>
      </c>
      <c r="B185" s="68">
        <v>9.3</v>
      </c>
      <c r="C185" s="338" t="s">
        <v>40</v>
      </c>
      <c r="D185" s="339"/>
      <c r="E185" s="140" t="s">
        <v>10</v>
      </c>
      <c r="F185" s="175">
        <v>15</v>
      </c>
      <c r="G185" s="175">
        <v>19</v>
      </c>
      <c r="H185" s="247"/>
      <c r="I185" s="216">
        <v>20</v>
      </c>
    </row>
    <row r="186" spans="1:9" ht="23.25">
      <c r="A186" s="201" t="s">
        <v>230</v>
      </c>
      <c r="B186" s="48">
        <v>9.4</v>
      </c>
      <c r="C186" s="332" t="s">
        <v>319</v>
      </c>
      <c r="D186" s="333"/>
      <c r="E186" s="142"/>
      <c r="F186" s="184"/>
      <c r="G186" s="184"/>
      <c r="H186" s="247"/>
      <c r="I186" s="135"/>
    </row>
    <row r="187" spans="2:9" ht="22.5" customHeight="1">
      <c r="B187" s="36"/>
      <c r="C187" s="51" t="s">
        <v>251</v>
      </c>
      <c r="D187" s="35" t="s">
        <v>252</v>
      </c>
      <c r="E187" s="141" t="s">
        <v>320</v>
      </c>
      <c r="F187" s="183">
        <v>9</v>
      </c>
      <c r="G187" s="183">
        <v>14</v>
      </c>
      <c r="H187" s="247"/>
      <c r="I187" s="227">
        <v>15</v>
      </c>
    </row>
    <row r="188" spans="2:10" ht="45">
      <c r="B188" s="49"/>
      <c r="C188" s="62" t="s">
        <v>253</v>
      </c>
      <c r="D188" s="66" t="s">
        <v>321</v>
      </c>
      <c r="E188" s="140" t="s">
        <v>75</v>
      </c>
      <c r="F188" s="216">
        <v>50</v>
      </c>
      <c r="G188" s="216">
        <v>64.1</v>
      </c>
      <c r="H188" s="247"/>
      <c r="I188" s="216">
        <v>65</v>
      </c>
      <c r="J188" s="12" t="s">
        <v>322</v>
      </c>
    </row>
    <row r="189" spans="1:9" ht="47.25" customHeight="1">
      <c r="A189" s="201" t="s">
        <v>230</v>
      </c>
      <c r="B189" s="68">
        <v>9.5</v>
      </c>
      <c r="C189" s="338" t="s">
        <v>41</v>
      </c>
      <c r="D189" s="339"/>
      <c r="E189" s="140" t="s">
        <v>32</v>
      </c>
      <c r="F189" s="175">
        <v>6</v>
      </c>
      <c r="G189" s="175">
        <v>11</v>
      </c>
      <c r="H189" s="247"/>
      <c r="I189" s="216">
        <v>10</v>
      </c>
    </row>
    <row r="190" spans="1:10" ht="46.5" customHeight="1">
      <c r="A190" s="201" t="s">
        <v>230</v>
      </c>
      <c r="B190" s="68">
        <v>9.6</v>
      </c>
      <c r="C190" s="338" t="s">
        <v>48</v>
      </c>
      <c r="D190" s="339"/>
      <c r="E190" s="140" t="s">
        <v>32</v>
      </c>
      <c r="F190" s="175">
        <v>30</v>
      </c>
      <c r="G190" s="175">
        <v>62</v>
      </c>
      <c r="H190" s="247"/>
      <c r="I190" s="216">
        <v>50</v>
      </c>
      <c r="J190" s="12" t="s">
        <v>323</v>
      </c>
    </row>
    <row r="191" spans="1:9" ht="48" customHeight="1">
      <c r="A191" s="201" t="s">
        <v>230</v>
      </c>
      <c r="B191" s="68">
        <v>9.7</v>
      </c>
      <c r="C191" s="338" t="s">
        <v>255</v>
      </c>
      <c r="D191" s="339"/>
      <c r="E191" s="146" t="s">
        <v>37</v>
      </c>
      <c r="F191" s="185">
        <v>10</v>
      </c>
      <c r="G191" s="185">
        <v>8</v>
      </c>
      <c r="H191" s="244"/>
      <c r="I191" s="228">
        <v>10</v>
      </c>
    </row>
    <row r="192" spans="1:9" ht="26.25">
      <c r="A192" s="201" t="s">
        <v>230</v>
      </c>
      <c r="B192" s="42" t="s">
        <v>205</v>
      </c>
      <c r="C192" s="22"/>
      <c r="D192" s="23"/>
      <c r="E192" s="24"/>
      <c r="F192" s="22"/>
      <c r="G192" s="22"/>
      <c r="H192" s="22"/>
      <c r="I192" s="218"/>
    </row>
    <row r="193" spans="1:9" s="11" customFormat="1" ht="23.25">
      <c r="A193" s="201" t="s">
        <v>230</v>
      </c>
      <c r="B193" s="36">
        <v>10.1</v>
      </c>
      <c r="C193" s="19" t="s">
        <v>42</v>
      </c>
      <c r="D193" s="76"/>
      <c r="E193" s="155" t="s">
        <v>37</v>
      </c>
      <c r="F193" s="183">
        <v>2</v>
      </c>
      <c r="G193" s="183">
        <v>40</v>
      </c>
      <c r="H193" s="37"/>
      <c r="I193" s="227">
        <v>40</v>
      </c>
    </row>
    <row r="194" spans="1:9" ht="23.25">
      <c r="A194" s="201" t="s">
        <v>230</v>
      </c>
      <c r="B194" s="68">
        <v>10.2</v>
      </c>
      <c r="C194" s="74" t="s">
        <v>43</v>
      </c>
      <c r="D194" s="75"/>
      <c r="E194" s="156" t="s">
        <v>37</v>
      </c>
      <c r="F194" s="175">
        <v>48</v>
      </c>
      <c r="G194" s="175">
        <v>66</v>
      </c>
      <c r="H194" s="247"/>
      <c r="I194" s="216">
        <v>70</v>
      </c>
    </row>
    <row r="195" spans="1:9" ht="23.25">
      <c r="A195" s="201" t="s">
        <v>230</v>
      </c>
      <c r="B195" s="68">
        <v>10.3</v>
      </c>
      <c r="C195" s="74" t="s">
        <v>44</v>
      </c>
      <c r="D195" s="75"/>
      <c r="E195" s="156" t="s">
        <v>37</v>
      </c>
      <c r="F195" s="175">
        <v>5</v>
      </c>
      <c r="G195" s="175">
        <v>69</v>
      </c>
      <c r="H195" s="247"/>
      <c r="I195" s="216">
        <v>70</v>
      </c>
    </row>
    <row r="196" spans="1:9" ht="23.25">
      <c r="A196" s="201" t="s">
        <v>230</v>
      </c>
      <c r="B196" s="68">
        <v>10.4</v>
      </c>
      <c r="C196" s="74" t="s">
        <v>45</v>
      </c>
      <c r="D196" s="75"/>
      <c r="E196" s="156" t="s">
        <v>37</v>
      </c>
      <c r="F196" s="175">
        <v>10</v>
      </c>
      <c r="G196" s="175">
        <v>25</v>
      </c>
      <c r="H196" s="247"/>
      <c r="I196" s="216">
        <v>25</v>
      </c>
    </row>
    <row r="197" spans="1:9" ht="23.25">
      <c r="A197" s="201" t="s">
        <v>230</v>
      </c>
      <c r="B197" s="49">
        <v>10.5</v>
      </c>
      <c r="C197" s="33" t="s">
        <v>46</v>
      </c>
      <c r="D197" s="73"/>
      <c r="E197" s="157" t="s">
        <v>37</v>
      </c>
      <c r="F197" s="185">
        <v>2</v>
      </c>
      <c r="G197" s="185">
        <v>1</v>
      </c>
      <c r="H197" s="244"/>
      <c r="I197" s="228">
        <v>1</v>
      </c>
    </row>
    <row r="198" spans="1:9" s="91" customFormat="1" ht="23.25">
      <c r="A198" s="202"/>
      <c r="B198" s="106"/>
      <c r="C198" s="107"/>
      <c r="D198" s="107"/>
      <c r="E198" s="108"/>
      <c r="F198" s="129"/>
      <c r="G198" s="129"/>
      <c r="H198" s="90"/>
      <c r="I198" s="129"/>
    </row>
    <row r="199" spans="1:9" s="95" customFormat="1" ht="22.5">
      <c r="A199" s="204"/>
      <c r="B199" s="197" t="s">
        <v>294</v>
      </c>
      <c r="C199" s="113"/>
      <c r="D199" s="197" t="s">
        <v>295</v>
      </c>
      <c r="E199" s="114"/>
      <c r="F199" s="113"/>
      <c r="G199" s="113"/>
      <c r="H199" s="115"/>
      <c r="I199" s="113"/>
    </row>
    <row r="200" spans="1:9" s="95" customFormat="1" ht="20.25" customHeight="1">
      <c r="A200" s="204"/>
      <c r="B200" s="99"/>
      <c r="C200" s="102"/>
      <c r="D200" s="197" t="s">
        <v>296</v>
      </c>
      <c r="E200" s="103"/>
      <c r="F200" s="102"/>
      <c r="G200" s="102"/>
      <c r="H200" s="93"/>
      <c r="I200" s="102"/>
    </row>
    <row r="201" spans="1:9" s="77" customFormat="1" ht="22.5">
      <c r="A201" s="202"/>
      <c r="C201" s="78"/>
      <c r="D201" s="79"/>
      <c r="E201" s="80"/>
      <c r="F201" s="78"/>
      <c r="G201" s="78"/>
      <c r="H201" s="97"/>
      <c r="I201" s="100"/>
    </row>
    <row r="202" spans="1:9" s="77" customFormat="1" ht="22.5">
      <c r="A202" s="202"/>
      <c r="C202" s="78"/>
      <c r="D202" s="79"/>
      <c r="E202" s="80"/>
      <c r="F202" s="78"/>
      <c r="G202" s="78"/>
      <c r="H202" s="97"/>
      <c r="I202" s="100"/>
    </row>
    <row r="203" spans="1:9" s="77" customFormat="1" ht="22.5">
      <c r="A203" s="202"/>
      <c r="C203" s="78"/>
      <c r="D203" s="79"/>
      <c r="E203" s="80"/>
      <c r="F203" s="78"/>
      <c r="G203" s="78"/>
      <c r="H203" s="97"/>
      <c r="I203" s="100"/>
    </row>
    <row r="204" spans="1:9" s="77" customFormat="1" ht="22.5">
      <c r="A204" s="202"/>
      <c r="C204" s="78"/>
      <c r="D204" s="79"/>
      <c r="E204" s="80"/>
      <c r="F204" s="78"/>
      <c r="G204" s="78"/>
      <c r="H204" s="97"/>
      <c r="I204" s="100"/>
    </row>
    <row r="205" spans="1:9" s="77" customFormat="1" ht="22.5">
      <c r="A205" s="202"/>
      <c r="C205" s="78"/>
      <c r="D205" s="79"/>
      <c r="E205" s="80"/>
      <c r="F205" s="78"/>
      <c r="G205" s="78"/>
      <c r="H205" s="97"/>
      <c r="I205" s="100"/>
    </row>
    <row r="206" spans="1:9" s="77" customFormat="1" ht="22.5">
      <c r="A206" s="202"/>
      <c r="C206" s="78"/>
      <c r="D206" s="79"/>
      <c r="E206" s="80"/>
      <c r="F206" s="78"/>
      <c r="G206" s="78"/>
      <c r="H206" s="97"/>
      <c r="I206" s="100"/>
    </row>
    <row r="207" spans="1:9" s="77" customFormat="1" ht="22.5">
      <c r="A207" s="202"/>
      <c r="C207" s="78"/>
      <c r="D207" s="79"/>
      <c r="E207" s="80"/>
      <c r="F207" s="78"/>
      <c r="G207" s="78"/>
      <c r="H207" s="97"/>
      <c r="I207" s="100"/>
    </row>
    <row r="208" spans="1:9" s="77" customFormat="1" ht="22.5">
      <c r="A208" s="202"/>
      <c r="C208" s="78"/>
      <c r="D208" s="79"/>
      <c r="E208" s="80"/>
      <c r="F208" s="78"/>
      <c r="G208" s="78"/>
      <c r="H208" s="97"/>
      <c r="I208" s="100"/>
    </row>
    <row r="209" spans="1:9" s="77" customFormat="1" ht="22.5">
      <c r="A209" s="202"/>
      <c r="C209" s="78"/>
      <c r="D209" s="79"/>
      <c r="E209" s="80"/>
      <c r="F209" s="78"/>
      <c r="G209" s="78"/>
      <c r="H209" s="97"/>
      <c r="I209" s="100"/>
    </row>
    <row r="210" spans="1:9" s="77" customFormat="1" ht="22.5">
      <c r="A210" s="202"/>
      <c r="C210" s="78"/>
      <c r="D210" s="79"/>
      <c r="E210" s="80"/>
      <c r="F210" s="78"/>
      <c r="G210" s="78"/>
      <c r="H210" s="97"/>
      <c r="I210" s="100"/>
    </row>
    <row r="211" spans="1:9" s="77" customFormat="1" ht="22.5">
      <c r="A211" s="202"/>
      <c r="C211" s="78"/>
      <c r="D211" s="79"/>
      <c r="E211" s="80"/>
      <c r="F211" s="78"/>
      <c r="G211" s="78"/>
      <c r="H211" s="97"/>
      <c r="I211" s="100"/>
    </row>
    <row r="212" spans="1:9" s="77" customFormat="1" ht="22.5">
      <c r="A212" s="202"/>
      <c r="C212" s="78"/>
      <c r="D212" s="79"/>
      <c r="E212" s="80"/>
      <c r="F212" s="78"/>
      <c r="G212" s="78"/>
      <c r="H212" s="97"/>
      <c r="I212" s="100"/>
    </row>
    <row r="213" spans="1:9" s="77" customFormat="1" ht="22.5">
      <c r="A213" s="202"/>
      <c r="C213" s="78"/>
      <c r="D213" s="79"/>
      <c r="E213" s="80"/>
      <c r="F213" s="78"/>
      <c r="G213" s="78"/>
      <c r="H213" s="97"/>
      <c r="I213" s="100"/>
    </row>
    <row r="214" spans="1:9" s="77" customFormat="1" ht="22.5">
      <c r="A214" s="202"/>
      <c r="C214" s="78"/>
      <c r="D214" s="79"/>
      <c r="E214" s="80"/>
      <c r="F214" s="78"/>
      <c r="G214" s="78"/>
      <c r="H214" s="97"/>
      <c r="I214" s="100"/>
    </row>
    <row r="215" spans="1:9" s="77" customFormat="1" ht="22.5">
      <c r="A215" s="202"/>
      <c r="C215" s="78"/>
      <c r="D215" s="79"/>
      <c r="E215" s="80"/>
      <c r="F215" s="78"/>
      <c r="G215" s="78"/>
      <c r="H215" s="97"/>
      <c r="I215" s="100"/>
    </row>
    <row r="216" spans="1:9" s="77" customFormat="1" ht="22.5">
      <c r="A216" s="202"/>
      <c r="C216" s="78"/>
      <c r="D216" s="79"/>
      <c r="E216" s="80"/>
      <c r="F216" s="78"/>
      <c r="G216" s="78"/>
      <c r="H216" s="97"/>
      <c r="I216" s="100"/>
    </row>
    <row r="217" spans="1:9" s="77" customFormat="1" ht="22.5">
      <c r="A217" s="202"/>
      <c r="C217" s="78"/>
      <c r="D217" s="79"/>
      <c r="E217" s="80"/>
      <c r="F217" s="78"/>
      <c r="G217" s="78"/>
      <c r="H217" s="97"/>
      <c r="I217" s="100"/>
    </row>
    <row r="218" spans="1:9" s="77" customFormat="1" ht="22.5">
      <c r="A218" s="202"/>
      <c r="C218" s="78"/>
      <c r="D218" s="79"/>
      <c r="E218" s="80"/>
      <c r="F218" s="78"/>
      <c r="G218" s="78"/>
      <c r="H218" s="97"/>
      <c r="I218" s="100"/>
    </row>
    <row r="219" spans="1:9" s="77" customFormat="1" ht="22.5">
      <c r="A219" s="202"/>
      <c r="C219" s="78"/>
      <c r="D219" s="79"/>
      <c r="E219" s="80"/>
      <c r="F219" s="78"/>
      <c r="G219" s="78"/>
      <c r="H219" s="97"/>
      <c r="I219" s="100"/>
    </row>
    <row r="220" spans="1:9" s="77" customFormat="1" ht="22.5">
      <c r="A220" s="202"/>
      <c r="C220" s="78"/>
      <c r="D220" s="79"/>
      <c r="E220" s="80"/>
      <c r="F220" s="78"/>
      <c r="G220" s="78"/>
      <c r="H220" s="97"/>
      <c r="I220" s="100"/>
    </row>
    <row r="221" spans="1:9" s="77" customFormat="1" ht="22.5">
      <c r="A221" s="202"/>
      <c r="C221" s="78"/>
      <c r="D221" s="79"/>
      <c r="E221" s="80"/>
      <c r="F221" s="78"/>
      <c r="G221" s="78"/>
      <c r="H221" s="97"/>
      <c r="I221" s="100"/>
    </row>
    <row r="222" spans="1:9" s="77" customFormat="1" ht="22.5">
      <c r="A222" s="202"/>
      <c r="C222" s="78"/>
      <c r="D222" s="79"/>
      <c r="E222" s="80"/>
      <c r="F222" s="78"/>
      <c r="G222" s="78"/>
      <c r="H222" s="97"/>
      <c r="I222" s="100"/>
    </row>
    <row r="223" spans="1:9" s="77" customFormat="1" ht="22.5">
      <c r="A223" s="202"/>
      <c r="C223" s="78"/>
      <c r="D223" s="79"/>
      <c r="E223" s="80"/>
      <c r="F223" s="78"/>
      <c r="G223" s="78"/>
      <c r="H223" s="97"/>
      <c r="I223" s="100"/>
    </row>
    <row r="224" spans="1:9" s="77" customFormat="1" ht="22.5">
      <c r="A224" s="202"/>
      <c r="C224" s="78"/>
      <c r="D224" s="79"/>
      <c r="E224" s="80"/>
      <c r="F224" s="78"/>
      <c r="G224" s="78"/>
      <c r="H224" s="97"/>
      <c r="I224" s="100"/>
    </row>
    <row r="225" spans="1:9" s="77" customFormat="1" ht="22.5">
      <c r="A225" s="202"/>
      <c r="C225" s="78"/>
      <c r="D225" s="79"/>
      <c r="E225" s="80"/>
      <c r="F225" s="78"/>
      <c r="G225" s="78"/>
      <c r="H225" s="97"/>
      <c r="I225" s="100"/>
    </row>
    <row r="226" spans="1:9" s="77" customFormat="1" ht="22.5">
      <c r="A226" s="202"/>
      <c r="C226" s="78"/>
      <c r="D226" s="79"/>
      <c r="E226" s="80"/>
      <c r="F226" s="78"/>
      <c r="G226" s="78"/>
      <c r="H226" s="97"/>
      <c r="I226" s="100"/>
    </row>
    <row r="227" spans="1:9" s="77" customFormat="1" ht="22.5">
      <c r="A227" s="202"/>
      <c r="C227" s="78"/>
      <c r="D227" s="79"/>
      <c r="E227" s="80"/>
      <c r="F227" s="78"/>
      <c r="G227" s="78"/>
      <c r="H227" s="97"/>
      <c r="I227" s="100"/>
    </row>
    <row r="228" spans="1:9" s="77" customFormat="1" ht="22.5">
      <c r="A228" s="202"/>
      <c r="C228" s="78"/>
      <c r="D228" s="79"/>
      <c r="E228" s="80"/>
      <c r="F228" s="78"/>
      <c r="G228" s="78"/>
      <c r="H228" s="97"/>
      <c r="I228" s="100"/>
    </row>
    <row r="229" spans="1:9" s="77" customFormat="1" ht="22.5">
      <c r="A229" s="202"/>
      <c r="C229" s="78"/>
      <c r="D229" s="79"/>
      <c r="E229" s="80"/>
      <c r="F229" s="78"/>
      <c r="G229" s="78"/>
      <c r="H229" s="97"/>
      <c r="I229" s="100"/>
    </row>
    <row r="230" spans="1:9" s="77" customFormat="1" ht="22.5">
      <c r="A230" s="202"/>
      <c r="C230" s="78"/>
      <c r="D230" s="79"/>
      <c r="E230" s="80"/>
      <c r="F230" s="78"/>
      <c r="G230" s="78"/>
      <c r="H230" s="97"/>
      <c r="I230" s="100"/>
    </row>
    <row r="231" spans="1:9" s="77" customFormat="1" ht="22.5">
      <c r="A231" s="202"/>
      <c r="C231" s="78"/>
      <c r="D231" s="79"/>
      <c r="E231" s="80"/>
      <c r="F231" s="78"/>
      <c r="G231" s="78"/>
      <c r="H231" s="97"/>
      <c r="I231" s="100"/>
    </row>
    <row r="232" spans="1:9" s="77" customFormat="1" ht="22.5">
      <c r="A232" s="202"/>
      <c r="C232" s="78"/>
      <c r="D232" s="79"/>
      <c r="E232" s="80"/>
      <c r="F232" s="78"/>
      <c r="G232" s="78"/>
      <c r="H232" s="97"/>
      <c r="I232" s="100"/>
    </row>
    <row r="233" spans="1:9" s="77" customFormat="1" ht="22.5">
      <c r="A233" s="202"/>
      <c r="C233" s="78"/>
      <c r="D233" s="79"/>
      <c r="E233" s="80"/>
      <c r="F233" s="78"/>
      <c r="G233" s="78"/>
      <c r="H233" s="97"/>
      <c r="I233" s="100"/>
    </row>
    <row r="234" spans="1:9" s="77" customFormat="1" ht="22.5">
      <c r="A234" s="202"/>
      <c r="C234" s="78"/>
      <c r="D234" s="79"/>
      <c r="E234" s="80"/>
      <c r="F234" s="78"/>
      <c r="G234" s="78"/>
      <c r="H234" s="97"/>
      <c r="I234" s="100"/>
    </row>
    <row r="235" spans="1:9" s="77" customFormat="1" ht="22.5">
      <c r="A235" s="202"/>
      <c r="C235" s="78"/>
      <c r="D235" s="79"/>
      <c r="E235" s="80"/>
      <c r="F235" s="78"/>
      <c r="G235" s="78"/>
      <c r="H235" s="97"/>
      <c r="I235" s="100"/>
    </row>
    <row r="236" spans="1:9" s="77" customFormat="1" ht="22.5">
      <c r="A236" s="202"/>
      <c r="C236" s="78"/>
      <c r="D236" s="79"/>
      <c r="E236" s="80"/>
      <c r="F236" s="78"/>
      <c r="G236" s="78"/>
      <c r="H236" s="97"/>
      <c r="I236" s="100"/>
    </row>
    <row r="237" spans="1:9" s="77" customFormat="1" ht="22.5">
      <c r="A237" s="202"/>
      <c r="C237" s="78"/>
      <c r="D237" s="79"/>
      <c r="E237" s="80"/>
      <c r="F237" s="78"/>
      <c r="G237" s="78"/>
      <c r="H237" s="97"/>
      <c r="I237" s="100"/>
    </row>
    <row r="238" spans="1:9" s="77" customFormat="1" ht="22.5">
      <c r="A238" s="202"/>
      <c r="C238" s="78"/>
      <c r="D238" s="79"/>
      <c r="E238" s="80"/>
      <c r="F238" s="78"/>
      <c r="G238" s="78"/>
      <c r="H238" s="97"/>
      <c r="I238" s="100"/>
    </row>
    <row r="239" spans="1:9" s="77" customFormat="1" ht="22.5">
      <c r="A239" s="202"/>
      <c r="C239" s="78"/>
      <c r="D239" s="79"/>
      <c r="E239" s="80"/>
      <c r="F239" s="78"/>
      <c r="G239" s="78"/>
      <c r="H239" s="97"/>
      <c r="I239" s="100"/>
    </row>
    <row r="240" spans="1:9" s="77" customFormat="1" ht="22.5">
      <c r="A240" s="202"/>
      <c r="C240" s="78"/>
      <c r="D240" s="79"/>
      <c r="E240" s="80"/>
      <c r="F240" s="78"/>
      <c r="G240" s="78"/>
      <c r="H240" s="97"/>
      <c r="I240" s="100"/>
    </row>
    <row r="241" spans="1:9" s="77" customFormat="1" ht="22.5">
      <c r="A241" s="202"/>
      <c r="C241" s="78"/>
      <c r="D241" s="79"/>
      <c r="E241" s="80"/>
      <c r="F241" s="78"/>
      <c r="G241" s="78"/>
      <c r="H241" s="97"/>
      <c r="I241" s="100"/>
    </row>
    <row r="242" spans="1:9" s="77" customFormat="1" ht="22.5">
      <c r="A242" s="202"/>
      <c r="C242" s="78"/>
      <c r="D242" s="79"/>
      <c r="E242" s="80"/>
      <c r="F242" s="78"/>
      <c r="G242" s="78"/>
      <c r="H242" s="97"/>
      <c r="I242" s="100"/>
    </row>
    <row r="243" spans="1:9" s="77" customFormat="1" ht="22.5">
      <c r="A243" s="202"/>
      <c r="C243" s="78"/>
      <c r="D243" s="79"/>
      <c r="E243" s="80"/>
      <c r="F243" s="78"/>
      <c r="G243" s="78"/>
      <c r="H243" s="97"/>
      <c r="I243" s="100"/>
    </row>
    <row r="244" spans="1:9" s="77" customFormat="1" ht="22.5">
      <c r="A244" s="202"/>
      <c r="C244" s="78"/>
      <c r="D244" s="79"/>
      <c r="E244" s="80"/>
      <c r="F244" s="78"/>
      <c r="G244" s="78"/>
      <c r="H244" s="97"/>
      <c r="I244" s="100"/>
    </row>
    <row r="245" spans="1:9" s="77" customFormat="1" ht="22.5">
      <c r="A245" s="202"/>
      <c r="C245" s="78"/>
      <c r="D245" s="79"/>
      <c r="E245" s="80"/>
      <c r="F245" s="78"/>
      <c r="G245" s="78"/>
      <c r="H245" s="97"/>
      <c r="I245" s="100"/>
    </row>
    <row r="246" spans="1:9" s="77" customFormat="1" ht="22.5">
      <c r="A246" s="202"/>
      <c r="C246" s="78"/>
      <c r="D246" s="79"/>
      <c r="E246" s="80"/>
      <c r="F246" s="78"/>
      <c r="G246" s="78"/>
      <c r="H246" s="97"/>
      <c r="I246" s="100"/>
    </row>
    <row r="247" spans="1:9" s="77" customFormat="1" ht="22.5">
      <c r="A247" s="202"/>
      <c r="C247" s="78"/>
      <c r="D247" s="79"/>
      <c r="E247" s="80"/>
      <c r="F247" s="78"/>
      <c r="G247" s="78"/>
      <c r="H247" s="97"/>
      <c r="I247" s="100"/>
    </row>
    <row r="248" spans="1:9" s="77" customFormat="1" ht="22.5">
      <c r="A248" s="202"/>
      <c r="C248" s="78"/>
      <c r="D248" s="79"/>
      <c r="E248" s="80"/>
      <c r="F248" s="78"/>
      <c r="G248" s="78"/>
      <c r="H248" s="97"/>
      <c r="I248" s="100"/>
    </row>
    <row r="249" spans="1:9" s="77" customFormat="1" ht="22.5">
      <c r="A249" s="202"/>
      <c r="C249" s="78"/>
      <c r="D249" s="79"/>
      <c r="E249" s="80"/>
      <c r="F249" s="78"/>
      <c r="G249" s="78"/>
      <c r="H249" s="97"/>
      <c r="I249" s="100"/>
    </row>
    <row r="250" spans="1:9" s="77" customFormat="1" ht="22.5">
      <c r="A250" s="202"/>
      <c r="C250" s="78"/>
      <c r="D250" s="79"/>
      <c r="E250" s="80"/>
      <c r="F250" s="78"/>
      <c r="G250" s="78"/>
      <c r="H250" s="97"/>
      <c r="I250" s="100"/>
    </row>
    <row r="251" spans="1:9" s="77" customFormat="1" ht="22.5">
      <c r="A251" s="202"/>
      <c r="C251" s="78"/>
      <c r="D251" s="79"/>
      <c r="E251" s="80"/>
      <c r="F251" s="78"/>
      <c r="G251" s="78"/>
      <c r="H251" s="97"/>
      <c r="I251" s="100"/>
    </row>
    <row r="252" spans="1:9" s="77" customFormat="1" ht="22.5">
      <c r="A252" s="202"/>
      <c r="C252" s="78"/>
      <c r="D252" s="79"/>
      <c r="E252" s="80"/>
      <c r="F252" s="78"/>
      <c r="G252" s="78"/>
      <c r="H252" s="97"/>
      <c r="I252" s="100"/>
    </row>
    <row r="253" spans="1:9" s="77" customFormat="1" ht="22.5">
      <c r="A253" s="202"/>
      <c r="C253" s="78"/>
      <c r="D253" s="79"/>
      <c r="E253" s="80"/>
      <c r="F253" s="78"/>
      <c r="G253" s="78"/>
      <c r="H253" s="97"/>
      <c r="I253" s="100"/>
    </row>
    <row r="254" spans="1:9" s="77" customFormat="1" ht="22.5">
      <c r="A254" s="202"/>
      <c r="C254" s="78"/>
      <c r="D254" s="79"/>
      <c r="E254" s="80"/>
      <c r="F254" s="78"/>
      <c r="G254" s="78"/>
      <c r="H254" s="97"/>
      <c r="I254" s="100"/>
    </row>
    <row r="255" spans="1:9" s="77" customFormat="1" ht="22.5">
      <c r="A255" s="202"/>
      <c r="C255" s="78"/>
      <c r="D255" s="79"/>
      <c r="E255" s="80"/>
      <c r="F255" s="78"/>
      <c r="G255" s="78"/>
      <c r="H255" s="97"/>
      <c r="I255" s="100"/>
    </row>
    <row r="256" spans="1:9" s="77" customFormat="1" ht="22.5">
      <c r="A256" s="202"/>
      <c r="C256" s="78"/>
      <c r="D256" s="79"/>
      <c r="E256" s="80"/>
      <c r="F256" s="78"/>
      <c r="G256" s="78"/>
      <c r="H256" s="97"/>
      <c r="I256" s="100"/>
    </row>
    <row r="257" spans="1:9" s="77" customFormat="1" ht="22.5">
      <c r="A257" s="202"/>
      <c r="C257" s="78"/>
      <c r="D257" s="79"/>
      <c r="E257" s="80"/>
      <c r="F257" s="78"/>
      <c r="G257" s="78"/>
      <c r="H257" s="97"/>
      <c r="I257" s="100"/>
    </row>
    <row r="258" spans="1:9" s="77" customFormat="1" ht="22.5">
      <c r="A258" s="202"/>
      <c r="C258" s="78"/>
      <c r="D258" s="79"/>
      <c r="E258" s="80"/>
      <c r="F258" s="78"/>
      <c r="G258" s="78"/>
      <c r="H258" s="97"/>
      <c r="I258" s="100"/>
    </row>
    <row r="259" spans="1:9" s="77" customFormat="1" ht="22.5">
      <c r="A259" s="202"/>
      <c r="C259" s="78"/>
      <c r="D259" s="79"/>
      <c r="E259" s="80"/>
      <c r="F259" s="78"/>
      <c r="G259" s="78"/>
      <c r="H259" s="97"/>
      <c r="I259" s="100"/>
    </row>
    <row r="260" spans="1:9" s="77" customFormat="1" ht="22.5">
      <c r="A260" s="202"/>
      <c r="C260" s="78"/>
      <c r="D260" s="79"/>
      <c r="E260" s="80"/>
      <c r="F260" s="78"/>
      <c r="G260" s="78"/>
      <c r="H260" s="97"/>
      <c r="I260" s="100"/>
    </row>
    <row r="261" spans="1:9" s="77" customFormat="1" ht="22.5">
      <c r="A261" s="202"/>
      <c r="C261" s="78"/>
      <c r="D261" s="79"/>
      <c r="E261" s="80"/>
      <c r="F261" s="78"/>
      <c r="G261" s="78"/>
      <c r="H261" s="97"/>
      <c r="I261" s="100"/>
    </row>
    <row r="262" spans="1:9" s="77" customFormat="1" ht="22.5">
      <c r="A262" s="202"/>
      <c r="C262" s="78"/>
      <c r="D262" s="79"/>
      <c r="E262" s="80"/>
      <c r="F262" s="78"/>
      <c r="G262" s="78"/>
      <c r="H262" s="97"/>
      <c r="I262" s="100"/>
    </row>
    <row r="263" spans="1:9" s="77" customFormat="1" ht="22.5">
      <c r="A263" s="202"/>
      <c r="C263" s="78"/>
      <c r="D263" s="79"/>
      <c r="E263" s="80"/>
      <c r="F263" s="78"/>
      <c r="G263" s="78"/>
      <c r="H263" s="97"/>
      <c r="I263" s="100"/>
    </row>
    <row r="264" spans="1:9" s="77" customFormat="1" ht="22.5">
      <c r="A264" s="202"/>
      <c r="C264" s="78"/>
      <c r="D264" s="79"/>
      <c r="E264" s="80"/>
      <c r="F264" s="78"/>
      <c r="G264" s="78"/>
      <c r="H264" s="97"/>
      <c r="I264" s="100"/>
    </row>
    <row r="265" spans="1:9" s="77" customFormat="1" ht="22.5">
      <c r="A265" s="202"/>
      <c r="C265" s="78"/>
      <c r="D265" s="79"/>
      <c r="E265" s="80"/>
      <c r="F265" s="78"/>
      <c r="G265" s="78"/>
      <c r="H265" s="97"/>
      <c r="I265" s="100"/>
    </row>
    <row r="266" spans="1:9" s="77" customFormat="1" ht="22.5">
      <c r="A266" s="202"/>
      <c r="C266" s="78"/>
      <c r="D266" s="79"/>
      <c r="E266" s="80"/>
      <c r="F266" s="78"/>
      <c r="G266" s="78"/>
      <c r="H266" s="97"/>
      <c r="I266" s="100"/>
    </row>
    <row r="267" spans="1:9" s="77" customFormat="1" ht="22.5">
      <c r="A267" s="202"/>
      <c r="C267" s="78"/>
      <c r="D267" s="79"/>
      <c r="E267" s="80"/>
      <c r="F267" s="78"/>
      <c r="G267" s="78"/>
      <c r="H267" s="97"/>
      <c r="I267" s="100"/>
    </row>
    <row r="268" spans="1:9" s="77" customFormat="1" ht="22.5">
      <c r="A268" s="202"/>
      <c r="C268" s="78"/>
      <c r="D268" s="79"/>
      <c r="E268" s="80"/>
      <c r="F268" s="78"/>
      <c r="G268" s="78"/>
      <c r="H268" s="97"/>
      <c r="I268" s="100"/>
    </row>
    <row r="269" spans="1:9" s="77" customFormat="1" ht="22.5">
      <c r="A269" s="202"/>
      <c r="C269" s="78"/>
      <c r="D269" s="79"/>
      <c r="E269" s="80"/>
      <c r="F269" s="78"/>
      <c r="G269" s="78"/>
      <c r="H269" s="97"/>
      <c r="I269" s="100"/>
    </row>
    <row r="270" spans="1:9" s="77" customFormat="1" ht="22.5">
      <c r="A270" s="202"/>
      <c r="C270" s="78"/>
      <c r="D270" s="79"/>
      <c r="E270" s="80"/>
      <c r="F270" s="78"/>
      <c r="G270" s="78"/>
      <c r="H270" s="97"/>
      <c r="I270" s="100"/>
    </row>
    <row r="271" spans="1:9" s="77" customFormat="1" ht="22.5">
      <c r="A271" s="202"/>
      <c r="C271" s="78"/>
      <c r="D271" s="79"/>
      <c r="E271" s="80"/>
      <c r="F271" s="78"/>
      <c r="G271" s="78"/>
      <c r="H271" s="97"/>
      <c r="I271" s="100"/>
    </row>
    <row r="272" spans="1:9" s="77" customFormat="1" ht="22.5">
      <c r="A272" s="202"/>
      <c r="C272" s="78"/>
      <c r="D272" s="79"/>
      <c r="E272" s="80"/>
      <c r="F272" s="78"/>
      <c r="G272" s="78"/>
      <c r="H272" s="97"/>
      <c r="I272" s="100"/>
    </row>
    <row r="273" spans="1:9" s="77" customFormat="1" ht="22.5">
      <c r="A273" s="202"/>
      <c r="C273" s="78"/>
      <c r="D273" s="79"/>
      <c r="E273" s="80"/>
      <c r="F273" s="78"/>
      <c r="G273" s="78"/>
      <c r="H273" s="97"/>
      <c r="I273" s="100"/>
    </row>
    <row r="274" spans="1:9" s="77" customFormat="1" ht="22.5">
      <c r="A274" s="202"/>
      <c r="C274" s="78"/>
      <c r="D274" s="79"/>
      <c r="E274" s="80"/>
      <c r="F274" s="78"/>
      <c r="G274" s="78"/>
      <c r="H274" s="97"/>
      <c r="I274" s="100"/>
    </row>
    <row r="275" spans="1:9" s="77" customFormat="1" ht="22.5">
      <c r="A275" s="202"/>
      <c r="C275" s="78"/>
      <c r="D275" s="79"/>
      <c r="E275" s="80"/>
      <c r="F275" s="78"/>
      <c r="G275" s="78"/>
      <c r="H275" s="97"/>
      <c r="I275" s="100"/>
    </row>
    <row r="276" spans="1:9" s="77" customFormat="1" ht="22.5">
      <c r="A276" s="202"/>
      <c r="C276" s="78"/>
      <c r="D276" s="79"/>
      <c r="E276" s="80"/>
      <c r="F276" s="78"/>
      <c r="G276" s="78"/>
      <c r="H276" s="97"/>
      <c r="I276" s="100"/>
    </row>
    <row r="277" spans="1:9" s="77" customFormat="1" ht="22.5">
      <c r="A277" s="202"/>
      <c r="C277" s="78"/>
      <c r="D277" s="79"/>
      <c r="E277" s="80"/>
      <c r="F277" s="78"/>
      <c r="G277" s="78"/>
      <c r="H277" s="97"/>
      <c r="I277" s="100"/>
    </row>
    <row r="278" spans="1:9" s="77" customFormat="1" ht="22.5">
      <c r="A278" s="202"/>
      <c r="C278" s="78"/>
      <c r="D278" s="79"/>
      <c r="E278" s="80"/>
      <c r="F278" s="78"/>
      <c r="G278" s="78"/>
      <c r="H278" s="97"/>
      <c r="I278" s="100"/>
    </row>
    <row r="279" spans="1:9" s="77" customFormat="1" ht="22.5">
      <c r="A279" s="202"/>
      <c r="C279" s="78"/>
      <c r="D279" s="79"/>
      <c r="E279" s="80"/>
      <c r="F279" s="78"/>
      <c r="G279" s="78"/>
      <c r="H279" s="97"/>
      <c r="I279" s="100"/>
    </row>
    <row r="280" spans="1:9" s="77" customFormat="1" ht="22.5">
      <c r="A280" s="202"/>
      <c r="C280" s="78"/>
      <c r="D280" s="79"/>
      <c r="E280" s="80"/>
      <c r="F280" s="78"/>
      <c r="G280" s="78"/>
      <c r="H280" s="97"/>
      <c r="I280" s="100"/>
    </row>
    <row r="281" spans="1:9" s="77" customFormat="1" ht="22.5">
      <c r="A281" s="202"/>
      <c r="C281" s="78"/>
      <c r="D281" s="79"/>
      <c r="E281" s="80"/>
      <c r="F281" s="78"/>
      <c r="G281" s="78"/>
      <c r="H281" s="97"/>
      <c r="I281" s="100"/>
    </row>
    <row r="282" spans="1:9" s="77" customFormat="1" ht="22.5">
      <c r="A282" s="202"/>
      <c r="C282" s="78"/>
      <c r="D282" s="79"/>
      <c r="E282" s="80"/>
      <c r="F282" s="78"/>
      <c r="G282" s="78"/>
      <c r="H282" s="97"/>
      <c r="I282" s="100"/>
    </row>
    <row r="283" spans="1:9" s="77" customFormat="1" ht="22.5">
      <c r="A283" s="202"/>
      <c r="C283" s="78"/>
      <c r="D283" s="79"/>
      <c r="E283" s="80"/>
      <c r="F283" s="78"/>
      <c r="G283" s="78"/>
      <c r="H283" s="97"/>
      <c r="I283" s="100"/>
    </row>
    <row r="284" spans="1:9" s="77" customFormat="1" ht="22.5">
      <c r="A284" s="202"/>
      <c r="C284" s="78"/>
      <c r="D284" s="79"/>
      <c r="E284" s="80"/>
      <c r="F284" s="78"/>
      <c r="G284" s="78"/>
      <c r="H284" s="97"/>
      <c r="I284" s="100"/>
    </row>
    <row r="285" spans="1:9" s="77" customFormat="1" ht="22.5">
      <c r="A285" s="202"/>
      <c r="C285" s="78"/>
      <c r="D285" s="79"/>
      <c r="E285" s="80"/>
      <c r="F285" s="78"/>
      <c r="G285" s="78"/>
      <c r="H285" s="97"/>
      <c r="I285" s="100"/>
    </row>
    <row r="286" spans="1:9" s="77" customFormat="1" ht="22.5">
      <c r="A286" s="202"/>
      <c r="C286" s="78"/>
      <c r="D286" s="79"/>
      <c r="E286" s="80"/>
      <c r="F286" s="78"/>
      <c r="G286" s="78"/>
      <c r="H286" s="97"/>
      <c r="I286" s="100"/>
    </row>
    <row r="287" spans="1:9" s="77" customFormat="1" ht="22.5">
      <c r="A287" s="202"/>
      <c r="C287" s="78"/>
      <c r="D287" s="79"/>
      <c r="E287" s="80"/>
      <c r="F287" s="78"/>
      <c r="G287" s="78"/>
      <c r="H287" s="97"/>
      <c r="I287" s="100"/>
    </row>
    <row r="288" spans="1:9" s="77" customFormat="1" ht="22.5">
      <c r="A288" s="202"/>
      <c r="C288" s="78"/>
      <c r="D288" s="79"/>
      <c r="E288" s="80"/>
      <c r="F288" s="78"/>
      <c r="G288" s="78"/>
      <c r="H288" s="97"/>
      <c r="I288" s="100"/>
    </row>
    <row r="289" spans="1:9" s="77" customFormat="1" ht="22.5">
      <c r="A289" s="202"/>
      <c r="C289" s="78"/>
      <c r="D289" s="79"/>
      <c r="E289" s="80"/>
      <c r="F289" s="78"/>
      <c r="G289" s="78"/>
      <c r="H289" s="97"/>
      <c r="I289" s="100"/>
    </row>
    <row r="290" spans="1:9" s="77" customFormat="1" ht="22.5">
      <c r="A290" s="202"/>
      <c r="C290" s="78"/>
      <c r="D290" s="79"/>
      <c r="E290" s="80"/>
      <c r="F290" s="78"/>
      <c r="G290" s="78"/>
      <c r="H290" s="97"/>
      <c r="I290" s="100"/>
    </row>
    <row r="291" spans="1:9" s="77" customFormat="1" ht="22.5">
      <c r="A291" s="202"/>
      <c r="C291" s="78"/>
      <c r="D291" s="79"/>
      <c r="E291" s="80"/>
      <c r="F291" s="78"/>
      <c r="G291" s="78"/>
      <c r="H291" s="97"/>
      <c r="I291" s="100"/>
    </row>
    <row r="292" spans="1:9" s="77" customFormat="1" ht="22.5">
      <c r="A292" s="202"/>
      <c r="C292" s="78"/>
      <c r="D292" s="79"/>
      <c r="E292" s="80"/>
      <c r="F292" s="78"/>
      <c r="G292" s="78"/>
      <c r="H292" s="97"/>
      <c r="I292" s="100"/>
    </row>
    <row r="293" spans="1:9" s="77" customFormat="1" ht="22.5">
      <c r="A293" s="202"/>
      <c r="C293" s="78"/>
      <c r="D293" s="79"/>
      <c r="E293" s="80"/>
      <c r="F293" s="78"/>
      <c r="G293" s="78"/>
      <c r="H293" s="97"/>
      <c r="I293" s="100"/>
    </row>
    <row r="294" spans="1:9" s="77" customFormat="1" ht="22.5">
      <c r="A294" s="202"/>
      <c r="C294" s="78"/>
      <c r="D294" s="79"/>
      <c r="E294" s="80"/>
      <c r="F294" s="78"/>
      <c r="G294" s="78"/>
      <c r="H294" s="97"/>
      <c r="I294" s="100"/>
    </row>
    <row r="295" spans="1:9" s="77" customFormat="1" ht="22.5">
      <c r="A295" s="202"/>
      <c r="C295" s="78"/>
      <c r="D295" s="79"/>
      <c r="E295" s="80"/>
      <c r="F295" s="78"/>
      <c r="G295" s="78"/>
      <c r="H295" s="97"/>
      <c r="I295" s="100"/>
    </row>
    <row r="296" spans="1:9" s="77" customFormat="1" ht="22.5">
      <c r="A296" s="202"/>
      <c r="C296" s="78"/>
      <c r="D296" s="79"/>
      <c r="E296" s="80"/>
      <c r="F296" s="78"/>
      <c r="G296" s="78"/>
      <c r="H296" s="97"/>
      <c r="I296" s="100"/>
    </row>
    <row r="297" spans="1:9" s="77" customFormat="1" ht="22.5">
      <c r="A297" s="202"/>
      <c r="C297" s="78"/>
      <c r="D297" s="79"/>
      <c r="E297" s="80"/>
      <c r="F297" s="78"/>
      <c r="G297" s="78"/>
      <c r="H297" s="97"/>
      <c r="I297" s="100"/>
    </row>
    <row r="298" spans="1:9" s="77" customFormat="1" ht="22.5">
      <c r="A298" s="202"/>
      <c r="C298" s="78"/>
      <c r="D298" s="79"/>
      <c r="E298" s="80"/>
      <c r="F298" s="78"/>
      <c r="G298" s="78"/>
      <c r="H298" s="97"/>
      <c r="I298" s="100"/>
    </row>
    <row r="299" spans="1:9" s="77" customFormat="1" ht="22.5">
      <c r="A299" s="202"/>
      <c r="C299" s="78"/>
      <c r="D299" s="79"/>
      <c r="E299" s="80"/>
      <c r="F299" s="78"/>
      <c r="G299" s="78"/>
      <c r="H299" s="97"/>
      <c r="I299" s="100"/>
    </row>
    <row r="300" spans="1:9" s="77" customFormat="1" ht="22.5">
      <c r="A300" s="202"/>
      <c r="C300" s="78"/>
      <c r="D300" s="79"/>
      <c r="E300" s="80"/>
      <c r="F300" s="78"/>
      <c r="G300" s="78"/>
      <c r="H300" s="97"/>
      <c r="I300" s="100"/>
    </row>
    <row r="301" spans="1:9" s="77" customFormat="1" ht="22.5">
      <c r="A301" s="202"/>
      <c r="C301" s="78"/>
      <c r="D301" s="79"/>
      <c r="E301" s="80"/>
      <c r="F301" s="78"/>
      <c r="G301" s="78"/>
      <c r="H301" s="97"/>
      <c r="I301" s="100"/>
    </row>
    <row r="302" spans="1:9" s="77" customFormat="1" ht="22.5">
      <c r="A302" s="202"/>
      <c r="C302" s="78"/>
      <c r="D302" s="79"/>
      <c r="E302" s="80"/>
      <c r="F302" s="78"/>
      <c r="G302" s="78"/>
      <c r="H302" s="97"/>
      <c r="I302" s="100"/>
    </row>
    <row r="303" spans="1:9" s="77" customFormat="1" ht="22.5">
      <c r="A303" s="202"/>
      <c r="C303" s="78"/>
      <c r="D303" s="79"/>
      <c r="E303" s="80"/>
      <c r="F303" s="78"/>
      <c r="G303" s="78"/>
      <c r="H303" s="97"/>
      <c r="I303" s="100"/>
    </row>
    <row r="304" spans="1:9" s="77" customFormat="1" ht="22.5">
      <c r="A304" s="202"/>
      <c r="C304" s="78"/>
      <c r="D304" s="79"/>
      <c r="E304" s="80"/>
      <c r="F304" s="78"/>
      <c r="G304" s="78"/>
      <c r="H304" s="97"/>
      <c r="I304" s="100"/>
    </row>
    <row r="305" spans="1:9" s="77" customFormat="1" ht="22.5">
      <c r="A305" s="202"/>
      <c r="C305" s="78"/>
      <c r="D305" s="79"/>
      <c r="E305" s="80"/>
      <c r="F305" s="78"/>
      <c r="G305" s="78"/>
      <c r="H305" s="97"/>
      <c r="I305" s="100"/>
    </row>
    <row r="306" spans="1:9" s="77" customFormat="1" ht="22.5">
      <c r="A306" s="202"/>
      <c r="C306" s="78"/>
      <c r="D306" s="79"/>
      <c r="E306" s="80"/>
      <c r="F306" s="78"/>
      <c r="G306" s="78"/>
      <c r="H306" s="97"/>
      <c r="I306" s="100"/>
    </row>
    <row r="307" spans="1:9" s="77" customFormat="1" ht="22.5">
      <c r="A307" s="202"/>
      <c r="C307" s="78"/>
      <c r="D307" s="79"/>
      <c r="E307" s="80"/>
      <c r="F307" s="78"/>
      <c r="G307" s="78"/>
      <c r="H307" s="97"/>
      <c r="I307" s="100"/>
    </row>
    <row r="308" spans="1:9" s="77" customFormat="1" ht="22.5">
      <c r="A308" s="202"/>
      <c r="C308" s="78"/>
      <c r="D308" s="79"/>
      <c r="E308" s="80"/>
      <c r="F308" s="78"/>
      <c r="G308" s="78"/>
      <c r="H308" s="97"/>
      <c r="I308" s="100"/>
    </row>
    <row r="309" spans="1:9" s="77" customFormat="1" ht="22.5">
      <c r="A309" s="202"/>
      <c r="C309" s="78"/>
      <c r="D309" s="79"/>
      <c r="E309" s="80"/>
      <c r="F309" s="78"/>
      <c r="G309" s="78"/>
      <c r="H309" s="97"/>
      <c r="I309" s="100"/>
    </row>
    <row r="310" spans="1:9" s="77" customFormat="1" ht="22.5">
      <c r="A310" s="202"/>
      <c r="C310" s="78"/>
      <c r="D310" s="79"/>
      <c r="E310" s="80"/>
      <c r="F310" s="78"/>
      <c r="G310" s="78"/>
      <c r="H310" s="97"/>
      <c r="I310" s="100"/>
    </row>
    <row r="311" spans="1:9" s="77" customFormat="1" ht="22.5">
      <c r="A311" s="202"/>
      <c r="C311" s="78"/>
      <c r="D311" s="79"/>
      <c r="E311" s="80"/>
      <c r="F311" s="78"/>
      <c r="G311" s="78"/>
      <c r="H311" s="97"/>
      <c r="I311" s="100"/>
    </row>
    <row r="312" spans="1:9" s="77" customFormat="1" ht="22.5">
      <c r="A312" s="202"/>
      <c r="C312" s="78"/>
      <c r="D312" s="79"/>
      <c r="E312" s="80"/>
      <c r="F312" s="78"/>
      <c r="G312" s="78"/>
      <c r="H312" s="97"/>
      <c r="I312" s="100"/>
    </row>
    <row r="313" spans="1:9" s="77" customFormat="1" ht="22.5">
      <c r="A313" s="202"/>
      <c r="C313" s="78"/>
      <c r="D313" s="79"/>
      <c r="E313" s="80"/>
      <c r="F313" s="78"/>
      <c r="G313" s="78"/>
      <c r="H313" s="97"/>
      <c r="I313" s="100"/>
    </row>
    <row r="314" spans="1:9" s="77" customFormat="1" ht="22.5">
      <c r="A314" s="202"/>
      <c r="C314" s="78"/>
      <c r="D314" s="79"/>
      <c r="E314" s="80"/>
      <c r="F314" s="78"/>
      <c r="G314" s="78"/>
      <c r="H314" s="97"/>
      <c r="I314" s="100"/>
    </row>
    <row r="315" spans="1:9" s="77" customFormat="1" ht="22.5">
      <c r="A315" s="202"/>
      <c r="C315" s="78"/>
      <c r="D315" s="79"/>
      <c r="E315" s="80"/>
      <c r="F315" s="78"/>
      <c r="G315" s="78"/>
      <c r="H315" s="97"/>
      <c r="I315" s="100"/>
    </row>
    <row r="316" spans="1:9" s="77" customFormat="1" ht="22.5">
      <c r="A316" s="202"/>
      <c r="C316" s="78"/>
      <c r="D316" s="79"/>
      <c r="E316" s="80"/>
      <c r="F316" s="78"/>
      <c r="G316" s="78"/>
      <c r="H316" s="97"/>
      <c r="I316" s="100"/>
    </row>
    <row r="317" spans="1:9" s="77" customFormat="1" ht="22.5">
      <c r="A317" s="202"/>
      <c r="C317" s="78"/>
      <c r="D317" s="79"/>
      <c r="E317" s="80"/>
      <c r="F317" s="78"/>
      <c r="G317" s="78"/>
      <c r="H317" s="97"/>
      <c r="I317" s="100"/>
    </row>
    <row r="318" spans="1:9" s="77" customFormat="1" ht="22.5">
      <c r="A318" s="202"/>
      <c r="C318" s="78"/>
      <c r="D318" s="79"/>
      <c r="E318" s="80"/>
      <c r="F318" s="78"/>
      <c r="G318" s="78"/>
      <c r="H318" s="97"/>
      <c r="I318" s="100"/>
    </row>
    <row r="319" spans="1:9" s="77" customFormat="1" ht="22.5">
      <c r="A319" s="202"/>
      <c r="C319" s="78"/>
      <c r="D319" s="79"/>
      <c r="E319" s="80"/>
      <c r="F319" s="78"/>
      <c r="G319" s="78"/>
      <c r="H319" s="97"/>
      <c r="I319" s="100"/>
    </row>
    <row r="320" spans="1:9" s="77" customFormat="1" ht="22.5">
      <c r="A320" s="202"/>
      <c r="C320" s="78"/>
      <c r="D320" s="79"/>
      <c r="E320" s="80"/>
      <c r="F320" s="78"/>
      <c r="G320" s="78"/>
      <c r="H320" s="97"/>
      <c r="I320" s="100"/>
    </row>
    <row r="321" spans="1:9" s="77" customFormat="1" ht="22.5">
      <c r="A321" s="202"/>
      <c r="C321" s="78"/>
      <c r="D321" s="79"/>
      <c r="E321" s="80"/>
      <c r="F321" s="78"/>
      <c r="G321" s="78"/>
      <c r="H321" s="97"/>
      <c r="I321" s="100"/>
    </row>
    <row r="322" spans="1:9" s="77" customFormat="1" ht="22.5">
      <c r="A322" s="202"/>
      <c r="C322" s="78"/>
      <c r="D322" s="79"/>
      <c r="E322" s="80"/>
      <c r="F322" s="78"/>
      <c r="G322" s="78"/>
      <c r="H322" s="97"/>
      <c r="I322" s="100"/>
    </row>
    <row r="323" spans="1:9" s="77" customFormat="1" ht="22.5">
      <c r="A323" s="202"/>
      <c r="C323" s="78"/>
      <c r="D323" s="79"/>
      <c r="E323" s="80"/>
      <c r="F323" s="78"/>
      <c r="G323" s="78"/>
      <c r="H323" s="97"/>
      <c r="I323" s="100"/>
    </row>
    <row r="324" spans="1:9" s="77" customFormat="1" ht="22.5">
      <c r="A324" s="202"/>
      <c r="C324" s="78"/>
      <c r="D324" s="79"/>
      <c r="E324" s="80"/>
      <c r="F324" s="78"/>
      <c r="G324" s="78"/>
      <c r="H324" s="97"/>
      <c r="I324" s="100"/>
    </row>
    <row r="325" spans="1:9" s="77" customFormat="1" ht="22.5">
      <c r="A325" s="202"/>
      <c r="C325" s="78"/>
      <c r="D325" s="79"/>
      <c r="E325" s="80"/>
      <c r="F325" s="78"/>
      <c r="G325" s="78"/>
      <c r="H325" s="97"/>
      <c r="I325" s="100"/>
    </row>
    <row r="326" spans="1:9" s="77" customFormat="1" ht="22.5">
      <c r="A326" s="202"/>
      <c r="C326" s="78"/>
      <c r="D326" s="79"/>
      <c r="E326" s="80"/>
      <c r="F326" s="78"/>
      <c r="G326" s="78"/>
      <c r="H326" s="97"/>
      <c r="I326" s="100"/>
    </row>
    <row r="327" spans="1:9" s="77" customFormat="1" ht="22.5">
      <c r="A327" s="202"/>
      <c r="C327" s="78"/>
      <c r="D327" s="79"/>
      <c r="E327" s="80"/>
      <c r="F327" s="78"/>
      <c r="G327" s="78"/>
      <c r="H327" s="97"/>
      <c r="I327" s="100"/>
    </row>
    <row r="328" spans="1:9" s="77" customFormat="1" ht="22.5">
      <c r="A328" s="202"/>
      <c r="C328" s="78"/>
      <c r="D328" s="79"/>
      <c r="E328" s="80"/>
      <c r="F328" s="78"/>
      <c r="G328" s="78"/>
      <c r="H328" s="97"/>
      <c r="I328" s="100"/>
    </row>
    <row r="329" spans="1:9" s="77" customFormat="1" ht="22.5">
      <c r="A329" s="202"/>
      <c r="C329" s="78"/>
      <c r="D329" s="79"/>
      <c r="E329" s="80"/>
      <c r="F329" s="78"/>
      <c r="G329" s="78"/>
      <c r="H329" s="97"/>
      <c r="I329" s="100"/>
    </row>
    <row r="330" spans="1:9" s="77" customFormat="1" ht="22.5">
      <c r="A330" s="202"/>
      <c r="C330" s="78"/>
      <c r="D330" s="79"/>
      <c r="E330" s="80"/>
      <c r="F330" s="78"/>
      <c r="G330" s="78"/>
      <c r="H330" s="97"/>
      <c r="I330" s="100"/>
    </row>
    <row r="331" spans="1:9" s="77" customFormat="1" ht="22.5">
      <c r="A331" s="202"/>
      <c r="C331" s="78"/>
      <c r="D331" s="79"/>
      <c r="E331" s="80"/>
      <c r="F331" s="78"/>
      <c r="G331" s="78"/>
      <c r="H331" s="97"/>
      <c r="I331" s="100"/>
    </row>
    <row r="332" spans="1:9" s="77" customFormat="1" ht="22.5">
      <c r="A332" s="202"/>
      <c r="C332" s="78"/>
      <c r="D332" s="79"/>
      <c r="E332" s="80"/>
      <c r="F332" s="78"/>
      <c r="G332" s="78"/>
      <c r="H332" s="97"/>
      <c r="I332" s="100"/>
    </row>
    <row r="333" spans="1:9" s="77" customFormat="1" ht="22.5">
      <c r="A333" s="202"/>
      <c r="C333" s="78"/>
      <c r="D333" s="79"/>
      <c r="E333" s="80"/>
      <c r="F333" s="78"/>
      <c r="G333" s="78"/>
      <c r="H333" s="97"/>
      <c r="I333" s="100"/>
    </row>
    <row r="334" spans="1:9" s="77" customFormat="1" ht="22.5">
      <c r="A334" s="202"/>
      <c r="C334" s="78"/>
      <c r="D334" s="79"/>
      <c r="E334" s="80"/>
      <c r="F334" s="78"/>
      <c r="G334" s="78"/>
      <c r="H334" s="97"/>
      <c r="I334" s="100"/>
    </row>
    <row r="335" spans="1:9" s="77" customFormat="1" ht="22.5">
      <c r="A335" s="202"/>
      <c r="C335" s="78"/>
      <c r="D335" s="79"/>
      <c r="E335" s="80"/>
      <c r="F335" s="78"/>
      <c r="G335" s="78"/>
      <c r="H335" s="97"/>
      <c r="I335" s="100"/>
    </row>
    <row r="336" spans="1:9" s="77" customFormat="1" ht="22.5">
      <c r="A336" s="202"/>
      <c r="C336" s="78"/>
      <c r="D336" s="79"/>
      <c r="E336" s="80"/>
      <c r="F336" s="78"/>
      <c r="G336" s="78"/>
      <c r="H336" s="97"/>
      <c r="I336" s="100"/>
    </row>
    <row r="337" spans="1:9" s="77" customFormat="1" ht="22.5">
      <c r="A337" s="202"/>
      <c r="C337" s="78"/>
      <c r="D337" s="79"/>
      <c r="E337" s="80"/>
      <c r="F337" s="78"/>
      <c r="G337" s="78"/>
      <c r="H337" s="97"/>
      <c r="I337" s="100"/>
    </row>
    <row r="338" spans="1:9" s="77" customFormat="1" ht="22.5">
      <c r="A338" s="202"/>
      <c r="C338" s="78"/>
      <c r="D338" s="79"/>
      <c r="E338" s="80"/>
      <c r="F338" s="78"/>
      <c r="G338" s="78"/>
      <c r="H338" s="97"/>
      <c r="I338" s="100"/>
    </row>
    <row r="339" spans="1:9" s="77" customFormat="1" ht="22.5">
      <c r="A339" s="202"/>
      <c r="C339" s="78"/>
      <c r="D339" s="79"/>
      <c r="E339" s="80"/>
      <c r="F339" s="78"/>
      <c r="G339" s="78"/>
      <c r="H339" s="97"/>
      <c r="I339" s="100"/>
    </row>
    <row r="340" spans="1:9" s="77" customFormat="1" ht="22.5">
      <c r="A340" s="202"/>
      <c r="C340" s="78"/>
      <c r="D340" s="79"/>
      <c r="E340" s="80"/>
      <c r="F340" s="78"/>
      <c r="G340" s="78"/>
      <c r="H340" s="97"/>
      <c r="I340" s="100"/>
    </row>
    <row r="341" spans="1:9" s="77" customFormat="1" ht="22.5">
      <c r="A341" s="202"/>
      <c r="C341" s="78"/>
      <c r="D341" s="79"/>
      <c r="E341" s="80"/>
      <c r="F341" s="78"/>
      <c r="G341" s="78"/>
      <c r="H341" s="97"/>
      <c r="I341" s="100"/>
    </row>
    <row r="342" spans="1:9" s="77" customFormat="1" ht="22.5">
      <c r="A342" s="202"/>
      <c r="C342" s="78"/>
      <c r="D342" s="79"/>
      <c r="E342" s="80"/>
      <c r="F342" s="78"/>
      <c r="G342" s="78"/>
      <c r="H342" s="97"/>
      <c r="I342" s="100"/>
    </row>
    <row r="343" spans="1:9" s="77" customFormat="1" ht="22.5">
      <c r="A343" s="202"/>
      <c r="C343" s="78"/>
      <c r="D343" s="79"/>
      <c r="E343" s="80"/>
      <c r="F343" s="78"/>
      <c r="G343" s="78"/>
      <c r="H343" s="97"/>
      <c r="I343" s="100"/>
    </row>
    <row r="344" spans="1:9" s="77" customFormat="1" ht="22.5">
      <c r="A344" s="202"/>
      <c r="C344" s="78"/>
      <c r="D344" s="79"/>
      <c r="E344" s="80"/>
      <c r="F344" s="78"/>
      <c r="G344" s="78"/>
      <c r="H344" s="97"/>
      <c r="I344" s="100"/>
    </row>
    <row r="345" spans="1:9" s="77" customFormat="1" ht="22.5">
      <c r="A345" s="202"/>
      <c r="C345" s="78"/>
      <c r="D345" s="79"/>
      <c r="E345" s="80"/>
      <c r="F345" s="78"/>
      <c r="G345" s="78"/>
      <c r="H345" s="97"/>
      <c r="I345" s="100"/>
    </row>
    <row r="346" spans="1:9" s="77" customFormat="1" ht="22.5">
      <c r="A346" s="202"/>
      <c r="C346" s="78"/>
      <c r="D346" s="79"/>
      <c r="E346" s="80"/>
      <c r="F346" s="78"/>
      <c r="G346" s="78"/>
      <c r="H346" s="97"/>
      <c r="I346" s="100"/>
    </row>
    <row r="347" spans="1:9" s="77" customFormat="1" ht="22.5">
      <c r="A347" s="202"/>
      <c r="C347" s="78"/>
      <c r="D347" s="79"/>
      <c r="E347" s="80"/>
      <c r="F347" s="78"/>
      <c r="G347" s="78"/>
      <c r="H347" s="97"/>
      <c r="I347" s="100"/>
    </row>
    <row r="348" spans="1:9" s="77" customFormat="1" ht="22.5">
      <c r="A348" s="202"/>
      <c r="C348" s="78"/>
      <c r="D348" s="79"/>
      <c r="E348" s="80"/>
      <c r="F348" s="78"/>
      <c r="G348" s="78"/>
      <c r="H348" s="97"/>
      <c r="I348" s="100"/>
    </row>
    <row r="349" spans="1:9" s="77" customFormat="1" ht="22.5">
      <c r="A349" s="202"/>
      <c r="C349" s="78"/>
      <c r="D349" s="79"/>
      <c r="E349" s="80"/>
      <c r="F349" s="78"/>
      <c r="G349" s="78"/>
      <c r="H349" s="97"/>
      <c r="I349" s="100"/>
    </row>
    <row r="350" spans="1:9" s="77" customFormat="1" ht="22.5">
      <c r="A350" s="202"/>
      <c r="C350" s="78"/>
      <c r="D350" s="79"/>
      <c r="E350" s="80"/>
      <c r="F350" s="78"/>
      <c r="G350" s="78"/>
      <c r="H350" s="97"/>
      <c r="I350" s="100"/>
    </row>
    <row r="351" spans="1:9" s="77" customFormat="1" ht="22.5">
      <c r="A351" s="202"/>
      <c r="C351" s="78"/>
      <c r="D351" s="79"/>
      <c r="E351" s="80"/>
      <c r="F351" s="78"/>
      <c r="G351" s="78"/>
      <c r="H351" s="97"/>
      <c r="I351" s="100"/>
    </row>
    <row r="352" spans="1:9" s="77" customFormat="1" ht="22.5">
      <c r="A352" s="202"/>
      <c r="C352" s="78"/>
      <c r="D352" s="79"/>
      <c r="E352" s="80"/>
      <c r="F352" s="78"/>
      <c r="G352" s="78"/>
      <c r="H352" s="97"/>
      <c r="I352" s="100"/>
    </row>
    <row r="353" spans="1:9" s="77" customFormat="1" ht="22.5">
      <c r="A353" s="202"/>
      <c r="C353" s="78"/>
      <c r="D353" s="79"/>
      <c r="E353" s="80"/>
      <c r="F353" s="78"/>
      <c r="G353" s="78"/>
      <c r="H353" s="97"/>
      <c r="I353" s="100"/>
    </row>
    <row r="354" spans="1:9" s="77" customFormat="1" ht="22.5">
      <c r="A354" s="202"/>
      <c r="C354" s="78"/>
      <c r="D354" s="79"/>
      <c r="E354" s="80"/>
      <c r="F354" s="78"/>
      <c r="G354" s="78"/>
      <c r="H354" s="97"/>
      <c r="I354" s="100"/>
    </row>
    <row r="355" spans="1:9" s="77" customFormat="1" ht="22.5">
      <c r="A355" s="202"/>
      <c r="C355" s="78"/>
      <c r="D355" s="79"/>
      <c r="E355" s="80"/>
      <c r="F355" s="78"/>
      <c r="G355" s="78"/>
      <c r="H355" s="97"/>
      <c r="I355" s="100"/>
    </row>
    <row r="356" spans="1:9" s="77" customFormat="1" ht="22.5">
      <c r="A356" s="202"/>
      <c r="C356" s="78"/>
      <c r="D356" s="79"/>
      <c r="E356" s="80"/>
      <c r="F356" s="78"/>
      <c r="G356" s="78"/>
      <c r="H356" s="97"/>
      <c r="I356" s="100"/>
    </row>
    <row r="357" spans="1:9" s="77" customFormat="1" ht="22.5">
      <c r="A357" s="202"/>
      <c r="C357" s="78"/>
      <c r="D357" s="79"/>
      <c r="E357" s="80"/>
      <c r="F357" s="78"/>
      <c r="G357" s="78"/>
      <c r="H357" s="97"/>
      <c r="I357" s="100"/>
    </row>
    <row r="358" spans="1:9" s="77" customFormat="1" ht="22.5">
      <c r="A358" s="202"/>
      <c r="C358" s="78"/>
      <c r="D358" s="79"/>
      <c r="E358" s="80"/>
      <c r="F358" s="78"/>
      <c r="G358" s="78"/>
      <c r="H358" s="97"/>
      <c r="I358" s="100"/>
    </row>
    <row r="359" spans="1:9" s="77" customFormat="1" ht="22.5">
      <c r="A359" s="202"/>
      <c r="C359" s="78"/>
      <c r="D359" s="79"/>
      <c r="E359" s="80"/>
      <c r="F359" s="78"/>
      <c r="G359" s="78"/>
      <c r="H359" s="97"/>
      <c r="I359" s="100"/>
    </row>
    <row r="360" spans="1:9" s="77" customFormat="1" ht="22.5">
      <c r="A360" s="202"/>
      <c r="C360" s="78"/>
      <c r="D360" s="79"/>
      <c r="E360" s="80"/>
      <c r="F360" s="78"/>
      <c r="G360" s="78"/>
      <c r="H360" s="97"/>
      <c r="I360" s="100"/>
    </row>
    <row r="361" spans="1:9" s="77" customFormat="1" ht="22.5">
      <c r="A361" s="202"/>
      <c r="C361" s="78"/>
      <c r="D361" s="79"/>
      <c r="E361" s="80"/>
      <c r="F361" s="78"/>
      <c r="G361" s="78"/>
      <c r="H361" s="97"/>
      <c r="I361" s="100"/>
    </row>
    <row r="362" spans="1:9" s="77" customFormat="1" ht="22.5">
      <c r="A362" s="202"/>
      <c r="C362" s="78"/>
      <c r="D362" s="79"/>
      <c r="E362" s="80"/>
      <c r="F362" s="78"/>
      <c r="G362" s="78"/>
      <c r="H362" s="97"/>
      <c r="I362" s="100"/>
    </row>
    <row r="363" spans="1:9" s="77" customFormat="1" ht="22.5">
      <c r="A363" s="202"/>
      <c r="C363" s="78"/>
      <c r="D363" s="79"/>
      <c r="E363" s="80"/>
      <c r="F363" s="78"/>
      <c r="G363" s="78"/>
      <c r="H363" s="97"/>
      <c r="I363" s="100"/>
    </row>
    <row r="364" spans="1:9" s="77" customFormat="1" ht="22.5">
      <c r="A364" s="202"/>
      <c r="C364" s="78"/>
      <c r="D364" s="79"/>
      <c r="E364" s="80"/>
      <c r="F364" s="78"/>
      <c r="G364" s="78"/>
      <c r="H364" s="97"/>
      <c r="I364" s="100"/>
    </row>
    <row r="365" spans="1:9" s="77" customFormat="1" ht="22.5">
      <c r="A365" s="202"/>
      <c r="C365" s="78"/>
      <c r="D365" s="79"/>
      <c r="E365" s="80"/>
      <c r="F365" s="78"/>
      <c r="G365" s="78"/>
      <c r="H365" s="97"/>
      <c r="I365" s="100"/>
    </row>
    <row r="366" spans="1:9" s="77" customFormat="1" ht="22.5">
      <c r="A366" s="202"/>
      <c r="C366" s="78"/>
      <c r="D366" s="79"/>
      <c r="E366" s="80"/>
      <c r="F366" s="78"/>
      <c r="G366" s="78"/>
      <c r="H366" s="97"/>
      <c r="I366" s="100"/>
    </row>
    <row r="367" spans="1:9" s="77" customFormat="1" ht="22.5">
      <c r="A367" s="202"/>
      <c r="C367" s="78"/>
      <c r="D367" s="79"/>
      <c r="E367" s="80"/>
      <c r="F367" s="78"/>
      <c r="G367" s="78"/>
      <c r="H367" s="97"/>
      <c r="I367" s="100"/>
    </row>
    <row r="368" spans="1:9" s="77" customFormat="1" ht="22.5">
      <c r="A368" s="202"/>
      <c r="C368" s="78"/>
      <c r="D368" s="79"/>
      <c r="E368" s="80"/>
      <c r="F368" s="78"/>
      <c r="G368" s="78"/>
      <c r="H368" s="97"/>
      <c r="I368" s="100"/>
    </row>
    <row r="369" spans="1:9" s="77" customFormat="1" ht="22.5">
      <c r="A369" s="202"/>
      <c r="C369" s="78"/>
      <c r="D369" s="79"/>
      <c r="E369" s="80"/>
      <c r="F369" s="78"/>
      <c r="G369" s="78"/>
      <c r="H369" s="97"/>
      <c r="I369" s="100"/>
    </row>
    <row r="370" spans="1:9" s="77" customFormat="1" ht="22.5">
      <c r="A370" s="202"/>
      <c r="C370" s="78"/>
      <c r="D370" s="79"/>
      <c r="E370" s="80"/>
      <c r="F370" s="78"/>
      <c r="G370" s="78"/>
      <c r="H370" s="97"/>
      <c r="I370" s="100"/>
    </row>
    <row r="371" spans="1:9" s="77" customFormat="1" ht="22.5">
      <c r="A371" s="202"/>
      <c r="C371" s="78"/>
      <c r="D371" s="79"/>
      <c r="E371" s="80"/>
      <c r="F371" s="78"/>
      <c r="G371" s="78"/>
      <c r="H371" s="97"/>
      <c r="I371" s="100"/>
    </row>
    <row r="372" spans="1:9" s="77" customFormat="1" ht="22.5">
      <c r="A372" s="202"/>
      <c r="C372" s="78"/>
      <c r="D372" s="79"/>
      <c r="E372" s="80"/>
      <c r="F372" s="78"/>
      <c r="G372" s="78"/>
      <c r="H372" s="97"/>
      <c r="I372" s="100"/>
    </row>
    <row r="373" spans="1:9" s="77" customFormat="1" ht="22.5">
      <c r="A373" s="202"/>
      <c r="C373" s="78"/>
      <c r="D373" s="79"/>
      <c r="E373" s="80"/>
      <c r="F373" s="78"/>
      <c r="G373" s="78"/>
      <c r="H373" s="97"/>
      <c r="I373" s="100"/>
    </row>
    <row r="374" spans="1:9" s="77" customFormat="1" ht="22.5">
      <c r="A374" s="202"/>
      <c r="C374" s="78"/>
      <c r="D374" s="79"/>
      <c r="E374" s="80"/>
      <c r="F374" s="78"/>
      <c r="G374" s="78"/>
      <c r="H374" s="97"/>
      <c r="I374" s="100"/>
    </row>
    <row r="375" spans="1:9" s="77" customFormat="1" ht="22.5">
      <c r="A375" s="202"/>
      <c r="C375" s="78"/>
      <c r="D375" s="79"/>
      <c r="E375" s="80"/>
      <c r="F375" s="78"/>
      <c r="G375" s="78"/>
      <c r="H375" s="97"/>
      <c r="I375" s="100"/>
    </row>
    <row r="376" spans="1:9" s="77" customFormat="1" ht="22.5">
      <c r="A376" s="202"/>
      <c r="C376" s="78"/>
      <c r="D376" s="79"/>
      <c r="E376" s="80"/>
      <c r="F376" s="78"/>
      <c r="G376" s="78"/>
      <c r="H376" s="97"/>
      <c r="I376" s="100"/>
    </row>
    <row r="377" spans="1:9" s="77" customFormat="1" ht="22.5">
      <c r="A377" s="202"/>
      <c r="C377" s="78"/>
      <c r="D377" s="79"/>
      <c r="E377" s="80"/>
      <c r="F377" s="78"/>
      <c r="G377" s="78"/>
      <c r="H377" s="97"/>
      <c r="I377" s="100"/>
    </row>
    <row r="378" spans="1:9" s="77" customFormat="1" ht="22.5">
      <c r="A378" s="202"/>
      <c r="C378" s="78"/>
      <c r="D378" s="79"/>
      <c r="E378" s="80"/>
      <c r="F378" s="78"/>
      <c r="G378" s="78"/>
      <c r="H378" s="97"/>
      <c r="I378" s="100"/>
    </row>
    <row r="379" spans="1:9" s="77" customFormat="1" ht="22.5">
      <c r="A379" s="202"/>
      <c r="C379" s="78"/>
      <c r="D379" s="79"/>
      <c r="E379" s="80"/>
      <c r="F379" s="78"/>
      <c r="G379" s="78"/>
      <c r="H379" s="97"/>
      <c r="I379" s="100"/>
    </row>
    <row r="380" spans="1:9" s="77" customFormat="1" ht="22.5">
      <c r="A380" s="202"/>
      <c r="C380" s="78"/>
      <c r="D380" s="79"/>
      <c r="E380" s="80"/>
      <c r="F380" s="78"/>
      <c r="G380" s="78"/>
      <c r="H380" s="97"/>
      <c r="I380" s="100"/>
    </row>
    <row r="381" spans="1:9" s="77" customFormat="1" ht="22.5">
      <c r="A381" s="202"/>
      <c r="C381" s="78"/>
      <c r="D381" s="79"/>
      <c r="E381" s="80"/>
      <c r="F381" s="78"/>
      <c r="G381" s="78"/>
      <c r="H381" s="97"/>
      <c r="I381" s="100"/>
    </row>
    <row r="382" spans="1:9" s="77" customFormat="1" ht="22.5">
      <c r="A382" s="202"/>
      <c r="C382" s="78"/>
      <c r="D382" s="79"/>
      <c r="E382" s="80"/>
      <c r="F382" s="78"/>
      <c r="G382" s="78"/>
      <c r="H382" s="97"/>
      <c r="I382" s="100"/>
    </row>
    <row r="383" spans="1:9" s="77" customFormat="1" ht="22.5">
      <c r="A383" s="202"/>
      <c r="C383" s="78"/>
      <c r="D383" s="79"/>
      <c r="E383" s="80"/>
      <c r="F383" s="78"/>
      <c r="G383" s="78"/>
      <c r="H383" s="97"/>
      <c r="I383" s="100"/>
    </row>
    <row r="384" spans="1:9" s="77" customFormat="1" ht="22.5">
      <c r="A384" s="202"/>
      <c r="C384" s="78"/>
      <c r="D384" s="79"/>
      <c r="E384" s="80"/>
      <c r="F384" s="78"/>
      <c r="G384" s="78"/>
      <c r="H384" s="97"/>
      <c r="I384" s="100"/>
    </row>
    <row r="385" spans="1:9" s="77" customFormat="1" ht="22.5">
      <c r="A385" s="202"/>
      <c r="C385" s="78"/>
      <c r="D385" s="79"/>
      <c r="E385" s="80"/>
      <c r="F385" s="78"/>
      <c r="G385" s="78"/>
      <c r="H385" s="97"/>
      <c r="I385" s="100"/>
    </row>
    <row r="386" spans="1:9" s="77" customFormat="1" ht="22.5">
      <c r="A386" s="202"/>
      <c r="C386" s="78"/>
      <c r="D386" s="79"/>
      <c r="E386" s="80"/>
      <c r="F386" s="78"/>
      <c r="G386" s="78"/>
      <c r="H386" s="97"/>
      <c r="I386" s="100"/>
    </row>
    <row r="387" spans="1:9" s="77" customFormat="1" ht="22.5">
      <c r="A387" s="202"/>
      <c r="C387" s="78"/>
      <c r="D387" s="79"/>
      <c r="E387" s="80"/>
      <c r="F387" s="78"/>
      <c r="G387" s="78"/>
      <c r="H387" s="97"/>
      <c r="I387" s="100"/>
    </row>
    <row r="388" spans="1:9" s="77" customFormat="1" ht="22.5">
      <c r="A388" s="202"/>
      <c r="C388" s="78"/>
      <c r="D388" s="79"/>
      <c r="E388" s="80"/>
      <c r="F388" s="78"/>
      <c r="G388" s="78"/>
      <c r="H388" s="97"/>
      <c r="I388" s="100"/>
    </row>
    <row r="389" spans="1:9" s="77" customFormat="1" ht="22.5">
      <c r="A389" s="202"/>
      <c r="C389" s="78"/>
      <c r="D389" s="79"/>
      <c r="E389" s="80"/>
      <c r="F389" s="78"/>
      <c r="G389" s="78"/>
      <c r="H389" s="97"/>
      <c r="I389" s="100"/>
    </row>
    <row r="390" spans="1:9" s="77" customFormat="1" ht="22.5">
      <c r="A390" s="202"/>
      <c r="C390" s="78"/>
      <c r="D390" s="79"/>
      <c r="E390" s="80"/>
      <c r="F390" s="78"/>
      <c r="G390" s="78"/>
      <c r="H390" s="97"/>
      <c r="I390" s="100"/>
    </row>
    <row r="391" spans="1:9" s="77" customFormat="1" ht="22.5">
      <c r="A391" s="202"/>
      <c r="C391" s="78"/>
      <c r="D391" s="79"/>
      <c r="E391" s="80"/>
      <c r="F391" s="78"/>
      <c r="G391" s="78"/>
      <c r="H391" s="97"/>
      <c r="I391" s="100"/>
    </row>
    <row r="392" spans="1:9" s="77" customFormat="1" ht="22.5">
      <c r="A392" s="202"/>
      <c r="C392" s="78"/>
      <c r="D392" s="79"/>
      <c r="E392" s="80"/>
      <c r="F392" s="78"/>
      <c r="G392" s="78"/>
      <c r="H392" s="97"/>
      <c r="I392" s="100"/>
    </row>
    <row r="393" spans="1:9" s="77" customFormat="1" ht="22.5">
      <c r="A393" s="202"/>
      <c r="C393" s="78"/>
      <c r="D393" s="79"/>
      <c r="E393" s="80"/>
      <c r="F393" s="78"/>
      <c r="G393" s="78"/>
      <c r="H393" s="97"/>
      <c r="I393" s="100"/>
    </row>
    <row r="394" spans="1:9" s="77" customFormat="1" ht="22.5">
      <c r="A394" s="202"/>
      <c r="C394" s="78"/>
      <c r="D394" s="79"/>
      <c r="E394" s="80"/>
      <c r="F394" s="78"/>
      <c r="G394" s="78"/>
      <c r="H394" s="97"/>
      <c r="I394" s="100"/>
    </row>
    <row r="395" spans="1:9" s="77" customFormat="1" ht="22.5">
      <c r="A395" s="202"/>
      <c r="C395" s="78"/>
      <c r="D395" s="79"/>
      <c r="E395" s="80"/>
      <c r="F395" s="78"/>
      <c r="G395" s="78"/>
      <c r="H395" s="97"/>
      <c r="I395" s="100"/>
    </row>
    <row r="396" spans="1:9" s="77" customFormat="1" ht="22.5">
      <c r="A396" s="202"/>
      <c r="C396" s="78"/>
      <c r="D396" s="79"/>
      <c r="E396" s="80"/>
      <c r="F396" s="78"/>
      <c r="G396" s="78"/>
      <c r="H396" s="97"/>
      <c r="I396" s="100"/>
    </row>
    <row r="397" spans="1:9" s="77" customFormat="1" ht="22.5">
      <c r="A397" s="202"/>
      <c r="C397" s="78"/>
      <c r="D397" s="79"/>
      <c r="E397" s="80"/>
      <c r="F397" s="78"/>
      <c r="G397" s="78"/>
      <c r="H397" s="97"/>
      <c r="I397" s="100"/>
    </row>
    <row r="398" spans="1:9" s="77" customFormat="1" ht="22.5">
      <c r="A398" s="202"/>
      <c r="C398" s="78"/>
      <c r="D398" s="79"/>
      <c r="E398" s="80"/>
      <c r="F398" s="78"/>
      <c r="G398" s="78"/>
      <c r="H398" s="97"/>
      <c r="I398" s="100"/>
    </row>
    <row r="399" spans="1:9" s="77" customFormat="1" ht="22.5">
      <c r="A399" s="202"/>
      <c r="C399" s="78"/>
      <c r="D399" s="79"/>
      <c r="E399" s="80"/>
      <c r="F399" s="78"/>
      <c r="G399" s="78"/>
      <c r="H399" s="97"/>
      <c r="I399" s="100"/>
    </row>
    <row r="400" spans="1:9" s="77" customFormat="1" ht="22.5">
      <c r="A400" s="202"/>
      <c r="C400" s="78"/>
      <c r="D400" s="79"/>
      <c r="E400" s="80"/>
      <c r="F400" s="78"/>
      <c r="G400" s="78"/>
      <c r="H400" s="97"/>
      <c r="I400" s="100"/>
    </row>
    <row r="401" spans="1:9" s="77" customFormat="1" ht="22.5">
      <c r="A401" s="202"/>
      <c r="C401" s="78"/>
      <c r="D401" s="79"/>
      <c r="E401" s="80"/>
      <c r="F401" s="78"/>
      <c r="G401" s="78"/>
      <c r="H401" s="97"/>
      <c r="I401" s="100"/>
    </row>
    <row r="402" spans="1:9" s="77" customFormat="1" ht="22.5">
      <c r="A402" s="202"/>
      <c r="C402" s="78"/>
      <c r="D402" s="79"/>
      <c r="E402" s="80"/>
      <c r="F402" s="78"/>
      <c r="G402" s="78"/>
      <c r="H402" s="97"/>
      <c r="I402" s="100"/>
    </row>
    <row r="403" spans="1:9" s="77" customFormat="1" ht="22.5">
      <c r="A403" s="202"/>
      <c r="C403" s="78"/>
      <c r="D403" s="79"/>
      <c r="E403" s="80"/>
      <c r="F403" s="78"/>
      <c r="G403" s="78"/>
      <c r="H403" s="97"/>
      <c r="I403" s="100"/>
    </row>
    <row r="404" spans="1:9" s="77" customFormat="1" ht="22.5">
      <c r="A404" s="202"/>
      <c r="C404" s="78"/>
      <c r="D404" s="79"/>
      <c r="E404" s="80"/>
      <c r="F404" s="78"/>
      <c r="G404" s="78"/>
      <c r="H404" s="97"/>
      <c r="I404" s="100"/>
    </row>
    <row r="405" spans="1:9" s="77" customFormat="1" ht="22.5">
      <c r="A405" s="202"/>
      <c r="C405" s="78"/>
      <c r="D405" s="79"/>
      <c r="E405" s="80"/>
      <c r="F405" s="78"/>
      <c r="G405" s="78"/>
      <c r="H405" s="97"/>
      <c r="I405" s="100"/>
    </row>
    <row r="406" spans="1:9" s="77" customFormat="1" ht="22.5">
      <c r="A406" s="202"/>
      <c r="C406" s="78"/>
      <c r="D406" s="79"/>
      <c r="E406" s="80"/>
      <c r="F406" s="78"/>
      <c r="G406" s="78"/>
      <c r="H406" s="97"/>
      <c r="I406" s="100"/>
    </row>
    <row r="407" spans="1:9" s="77" customFormat="1" ht="22.5">
      <c r="A407" s="202"/>
      <c r="C407" s="78"/>
      <c r="D407" s="79"/>
      <c r="E407" s="80"/>
      <c r="F407" s="78"/>
      <c r="G407" s="78"/>
      <c r="H407" s="97"/>
      <c r="I407" s="100"/>
    </row>
    <row r="408" spans="1:9" s="77" customFormat="1" ht="22.5">
      <c r="A408" s="202"/>
      <c r="C408" s="78"/>
      <c r="D408" s="79"/>
      <c r="E408" s="80"/>
      <c r="F408" s="78"/>
      <c r="G408" s="78"/>
      <c r="H408" s="97"/>
      <c r="I408" s="100"/>
    </row>
    <row r="409" spans="1:9" s="77" customFormat="1" ht="22.5">
      <c r="A409" s="202"/>
      <c r="C409" s="78"/>
      <c r="D409" s="79"/>
      <c r="E409" s="80"/>
      <c r="F409" s="78"/>
      <c r="G409" s="78"/>
      <c r="H409" s="97"/>
      <c r="I409" s="100"/>
    </row>
    <row r="410" spans="1:9" s="77" customFormat="1" ht="22.5">
      <c r="A410" s="202"/>
      <c r="C410" s="78"/>
      <c r="D410" s="79"/>
      <c r="E410" s="80"/>
      <c r="F410" s="78"/>
      <c r="G410" s="78"/>
      <c r="H410" s="97"/>
      <c r="I410" s="100"/>
    </row>
    <row r="411" spans="1:9" s="77" customFormat="1" ht="22.5">
      <c r="A411" s="202"/>
      <c r="C411" s="78"/>
      <c r="D411" s="79"/>
      <c r="E411" s="80"/>
      <c r="F411" s="78"/>
      <c r="G411" s="78"/>
      <c r="H411" s="97"/>
      <c r="I411" s="100"/>
    </row>
    <row r="412" spans="1:9" s="77" customFormat="1" ht="22.5">
      <c r="A412" s="202"/>
      <c r="C412" s="78"/>
      <c r="D412" s="79"/>
      <c r="E412" s="80"/>
      <c r="F412" s="78"/>
      <c r="G412" s="78"/>
      <c r="H412" s="97"/>
      <c r="I412" s="100"/>
    </row>
    <row r="413" spans="1:9" s="77" customFormat="1" ht="22.5">
      <c r="A413" s="202"/>
      <c r="C413" s="78"/>
      <c r="D413" s="79"/>
      <c r="E413" s="80"/>
      <c r="F413" s="78"/>
      <c r="G413" s="78"/>
      <c r="H413" s="97"/>
      <c r="I413" s="100"/>
    </row>
    <row r="414" spans="1:9" s="77" customFormat="1" ht="22.5">
      <c r="A414" s="202"/>
      <c r="C414" s="78"/>
      <c r="D414" s="79"/>
      <c r="E414" s="80"/>
      <c r="F414" s="78"/>
      <c r="G414" s="78"/>
      <c r="H414" s="97"/>
      <c r="I414" s="100"/>
    </row>
    <row r="415" spans="1:9" s="77" customFormat="1" ht="22.5">
      <c r="A415" s="202"/>
      <c r="C415" s="78"/>
      <c r="D415" s="79"/>
      <c r="E415" s="80"/>
      <c r="F415" s="78"/>
      <c r="G415" s="78"/>
      <c r="H415" s="97"/>
      <c r="I415" s="100"/>
    </row>
    <row r="416" spans="1:9" s="77" customFormat="1" ht="22.5">
      <c r="A416" s="202"/>
      <c r="C416" s="78"/>
      <c r="D416" s="79"/>
      <c r="E416" s="80"/>
      <c r="F416" s="78"/>
      <c r="G416" s="78"/>
      <c r="H416" s="97"/>
      <c r="I416" s="100"/>
    </row>
    <row r="417" spans="1:9" s="77" customFormat="1" ht="22.5">
      <c r="A417" s="202"/>
      <c r="C417" s="78"/>
      <c r="D417" s="79"/>
      <c r="E417" s="80"/>
      <c r="F417" s="78"/>
      <c r="G417" s="78"/>
      <c r="H417" s="97"/>
      <c r="I417" s="100"/>
    </row>
    <row r="418" spans="1:9" s="77" customFormat="1" ht="22.5">
      <c r="A418" s="202"/>
      <c r="C418" s="78"/>
      <c r="D418" s="79"/>
      <c r="E418" s="80"/>
      <c r="F418" s="78"/>
      <c r="G418" s="78"/>
      <c r="H418" s="97"/>
      <c r="I418" s="100"/>
    </row>
    <row r="419" spans="1:9" s="77" customFormat="1" ht="22.5">
      <c r="A419" s="202"/>
      <c r="C419" s="78"/>
      <c r="D419" s="79"/>
      <c r="E419" s="80"/>
      <c r="F419" s="78"/>
      <c r="G419" s="78"/>
      <c r="H419" s="97"/>
      <c r="I419" s="100"/>
    </row>
    <row r="420" spans="1:9" s="77" customFormat="1" ht="22.5">
      <c r="A420" s="202"/>
      <c r="C420" s="78"/>
      <c r="D420" s="79"/>
      <c r="E420" s="80"/>
      <c r="F420" s="78"/>
      <c r="G420" s="78"/>
      <c r="H420" s="97"/>
      <c r="I420" s="100"/>
    </row>
    <row r="421" spans="1:9" s="77" customFormat="1" ht="22.5">
      <c r="A421" s="202"/>
      <c r="C421" s="78"/>
      <c r="D421" s="79"/>
      <c r="E421" s="80"/>
      <c r="F421" s="78"/>
      <c r="G421" s="78"/>
      <c r="H421" s="97"/>
      <c r="I421" s="100"/>
    </row>
    <row r="422" spans="1:9" s="77" customFormat="1" ht="22.5">
      <c r="A422" s="202"/>
      <c r="C422" s="78"/>
      <c r="D422" s="79"/>
      <c r="E422" s="80"/>
      <c r="F422" s="78"/>
      <c r="G422" s="78"/>
      <c r="H422" s="97"/>
      <c r="I422" s="100"/>
    </row>
    <row r="423" spans="1:9" s="77" customFormat="1" ht="22.5">
      <c r="A423" s="202"/>
      <c r="C423" s="78"/>
      <c r="D423" s="79"/>
      <c r="E423" s="80"/>
      <c r="F423" s="78"/>
      <c r="G423" s="78"/>
      <c r="H423" s="97"/>
      <c r="I423" s="100"/>
    </row>
    <row r="424" spans="1:9" s="77" customFormat="1" ht="22.5">
      <c r="A424" s="202"/>
      <c r="C424" s="78"/>
      <c r="D424" s="79"/>
      <c r="E424" s="80"/>
      <c r="F424" s="78"/>
      <c r="G424" s="78"/>
      <c r="H424" s="97"/>
      <c r="I424" s="100"/>
    </row>
    <row r="425" spans="1:9" s="77" customFormat="1" ht="22.5">
      <c r="A425" s="202"/>
      <c r="C425" s="78"/>
      <c r="D425" s="79"/>
      <c r="E425" s="80"/>
      <c r="F425" s="78"/>
      <c r="G425" s="78"/>
      <c r="H425" s="97"/>
      <c r="I425" s="100"/>
    </row>
    <row r="426" spans="1:9" s="77" customFormat="1" ht="22.5">
      <c r="A426" s="202"/>
      <c r="C426" s="78"/>
      <c r="D426" s="79"/>
      <c r="E426" s="80"/>
      <c r="F426" s="78"/>
      <c r="G426" s="78"/>
      <c r="H426" s="97"/>
      <c r="I426" s="100"/>
    </row>
    <row r="427" spans="1:9" s="77" customFormat="1" ht="22.5">
      <c r="A427" s="202"/>
      <c r="C427" s="78"/>
      <c r="D427" s="79"/>
      <c r="E427" s="80"/>
      <c r="F427" s="78"/>
      <c r="G427" s="78"/>
      <c r="H427" s="97"/>
      <c r="I427" s="100"/>
    </row>
  </sheetData>
  <sheetProtection/>
  <mergeCells count="39">
    <mergeCell ref="B3:D4"/>
    <mergeCell ref="C191:D191"/>
    <mergeCell ref="C185:D185"/>
    <mergeCell ref="C186:D186"/>
    <mergeCell ref="C189:D189"/>
    <mergeCell ref="C190:D190"/>
    <mergeCell ref="C175:D175"/>
    <mergeCell ref="C176:D176"/>
    <mergeCell ref="C181:D181"/>
    <mergeCell ref="C177:D177"/>
    <mergeCell ref="C178:D178"/>
    <mergeCell ref="C180:D180"/>
    <mergeCell ref="C179:D179"/>
    <mergeCell ref="C141:D141"/>
    <mergeCell ref="C142:D142"/>
    <mergeCell ref="C144:D144"/>
    <mergeCell ref="C170:D170"/>
    <mergeCell ref="C94:D94"/>
    <mergeCell ref="C95:D95"/>
    <mergeCell ref="C134:D134"/>
    <mergeCell ref="C138:D138"/>
    <mergeCell ref="C139:D139"/>
    <mergeCell ref="C140:D140"/>
    <mergeCell ref="C41:D41"/>
    <mergeCell ref="C52:D52"/>
    <mergeCell ref="C67:D67"/>
    <mergeCell ref="C85:D85"/>
    <mergeCell ref="C86:D86"/>
    <mergeCell ref="C90:D90"/>
    <mergeCell ref="E132:I132"/>
    <mergeCell ref="D28:I28"/>
    <mergeCell ref="F3:G3"/>
    <mergeCell ref="C14:D14"/>
    <mergeCell ref="C26:D26"/>
    <mergeCell ref="C18:D18"/>
    <mergeCell ref="C25:D25"/>
    <mergeCell ref="C78:D78"/>
    <mergeCell ref="C79:D79"/>
    <mergeCell ref="C84:D84"/>
  </mergeCells>
  <printOptions/>
  <pageMargins left="0.75" right="0.3" top="0.75" bottom="0.5" header="0.393700787401575" footer="0.15"/>
  <pageSetup horizontalDpi="600" verticalDpi="600" orientation="portrait" paperSize="9" scale="75" r:id="rId4"/>
  <headerFooter alignWithMargins="0">
    <oddHeader xml:space="preserve">&amp;R&amp;D  &amp;T  </oddHeader>
    <oddFooter>&amp;L&amp;"Browallia New,Regular"&amp;12แบบประเมินผลการปฏิบัติงานคณะวิทยาศาสตร์ มหาวิทยาลัยมหิดล  ประจำปีงบประมาณ 2553 (6 มกราคม 2553)   &amp;R&amp;"Browallia New,Regular"&amp;12หน้า&amp;"Arial,Regular"&amp;10 &amp;P</oddFooter>
  </headerFooter>
  <rowBreaks count="5" manualBreakCount="5">
    <brk id="29" max="255" man="1"/>
    <brk id="56" max="255" man="1"/>
    <brk id="92" max="255" man="1"/>
    <brk id="132" max="255" man="1"/>
    <brk id="1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MAHIDOL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SCMCC</dc:creator>
  <cp:keywords/>
  <dc:description/>
  <cp:lastModifiedBy>Ruchareka</cp:lastModifiedBy>
  <cp:lastPrinted>2010-01-04T14:29:30Z</cp:lastPrinted>
  <dcterms:created xsi:type="dcterms:W3CDTF">2009-02-21T11:48:45Z</dcterms:created>
  <dcterms:modified xsi:type="dcterms:W3CDTF">2010-01-05T07:14:17Z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