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43" activeTab="0"/>
  </bookViews>
  <sheets>
    <sheet name="สรุปรายเดือน" sheetId="1" r:id="rId1"/>
    <sheet name="สรูปแยกตามหน่วยงาน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<sst xmlns="http://schemas.openxmlformats.org/spreadsheetml/2006/main" count="78" uniqueCount="53">
  <si>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ห้องสมุด</t>
  </si>
  <si>
    <t>ชื่อ</t>
  </si>
  <si>
    <t>เล่ม</t>
  </si>
  <si>
    <t>จำนวนเงิน</t>
  </si>
  <si>
    <t>เดือน</t>
  </si>
  <si>
    <t>รวม</t>
  </si>
  <si>
    <t>จำนวน (เล่ม)</t>
  </si>
  <si>
    <t>หนังสืออ่านนอกเวลา</t>
  </si>
  <si>
    <t>หน่วยสัตว์ทดลอง</t>
  </si>
  <si>
    <t>รวมทั้งสิ้น</t>
  </si>
  <si>
    <t>ตุลาคม 2553</t>
  </si>
  <si>
    <t>พฤศจิกายน 2553</t>
  </si>
  <si>
    <t>ธันวาคม 2553</t>
  </si>
  <si>
    <t>พฤษภาคม 2554</t>
  </si>
  <si>
    <t>มิถุนายน 2554</t>
  </si>
  <si>
    <t>ยอดคงเหลือ</t>
  </si>
  <si>
    <t>หลักสูตรนิติวิทยาศาสตร์</t>
  </si>
  <si>
    <t>หนังสือภาษาไทย</t>
  </si>
  <si>
    <t>หนังสือภาษาต่างประเทศ</t>
  </si>
  <si>
    <t>งบบัณฑิต 53/2 และ 54/1</t>
  </si>
  <si>
    <t>หลักสูตรฟิสิกส์เชิงเคมี (ปร.ด.)</t>
  </si>
  <si>
    <t>หน่วยวิจัยเพื่อความเป็นเลิศเทคโนโลยีชีวภาพกุ้ง (Centex Shrimp)</t>
  </si>
  <si>
    <t>งบบัณฑิตคงเหลือ</t>
  </si>
  <si>
    <t>กุมภาพันธ์ - เมษายน 2554</t>
  </si>
  <si>
    <t>มกราคม 2554</t>
  </si>
  <si>
    <t>ภาควิชา / หน่วยงาน / หลักสูตร</t>
  </si>
  <si>
    <t>เสนอซื้อโดยนักศึกษา</t>
  </si>
  <si>
    <t>ค่าใช้จ่าย</t>
  </si>
  <si>
    <t>จำนวน (ชื่อเรื่อง)</t>
  </si>
  <si>
    <t>จำนวนเงินที่ใช้</t>
  </si>
  <si>
    <t>ราคาเฉลี่ยต่อเล่ม</t>
  </si>
  <si>
    <t>กายวิภาคศาสตร์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</si>
  <si>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</si>
  <si>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</si>
  <si>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</si>
  <si>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</si>
  <si>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</si>
  <si>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</si>
  <si>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เภสัชวิทยา</t>
  </si>
  <si>
    <t>พยาธิชีววิทยา</t>
  </si>
  <si>
    <t>พฤกษศาสตร์</t>
  </si>
  <si>
    <t>ฟิสิกส์</t>
  </si>
  <si>
    <t>สรีรวิทยา</t>
  </si>
  <si>
    <t>รวมทั้งหมด</t>
  </si>
  <si>
    <t>สรุปข้อมูลหนังสือที่จัดซื้อประจำปีงบประมาณ 2554 ณ วันที่ 30 เมษายน 2554 (ภายในวงเงิน 1.5 ล้านบาท)</t>
  </si>
  <si>
    <t>สิ่งพิมพ์ต่อเนื่องรายปี</t>
  </si>
  <si>
    <t>ENG</t>
  </si>
  <si>
    <t>THAI</t>
  </si>
  <si>
    <t>ยอดรวม</t>
  </si>
  <si>
    <t>หลักสูตรพิษวิทยา (ปร.ด.)</t>
  </si>
  <si>
    <t>เสนอซื้อโดยอาจารย์/บุคลากร/ภาควิชา/หน่วยงาน</t>
  </si>
  <si>
    <t>หนังสือทั่วไป</t>
  </si>
  <si>
    <t>งานพัฒนาทรัพยากรสารนิเทศ  : สถิติการสั่งซื้อหนังสือในปีงบประมาณ 2554 (งบประมาณ 1.5 ล้านบาท)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</si>
</sst>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[$-409]dddd\,\ mmmm\ dd\,\ yyyy"/>
    <numFmt numFmtId="205" formatCode="[$-409]mmm\-yy;@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09]mmmm\-yy;@"/>
    <numFmt numFmtId="213" formatCode="#,##0.0"/>
    <numFmt numFmtId="214" formatCode="#,##0.0000000000000000"/>
    <numFmt numFmtId="215" formatCode="#,##0.000"/>
  </numFmts>
  <fonts count="49">
    <font>
      <sz val="10"/>
      <name val="Arial"/>
      <family val="0"/>
    </font>
    <font>
      <sz val="8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u val="single"/>
      <sz val="10"/>
      <name val="Microsoft Sans Serif"/>
      <family val="2"/>
    </font>
    <font>
      <sz val="14"/>
      <name val="Angsana New"/>
      <family val="1"/>
    </font>
    <font>
      <b/>
      <u val="single"/>
      <sz val="10"/>
      <color indexed="8"/>
      <name val="TH Sarabun New"/>
      <family val="2"/>
    </font>
    <font>
      <sz val="10"/>
      <color indexed="8"/>
      <name val="TH Sarabun New"/>
      <family val="2"/>
    </font>
    <font>
      <b/>
      <sz val="10"/>
      <color indexed="8"/>
      <name val="TH Sarabun New"/>
      <family val="2"/>
    </font>
    <font>
      <sz val="10"/>
      <name val="TH Sarabun New"/>
      <family val="2"/>
    </font>
    <font>
      <b/>
      <sz val="10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5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05" fontId="3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05" fontId="3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1" fontId="9" fillId="34" borderId="12" xfId="0" applyNumberFormat="1" applyFont="1" applyFill="1" applyBorder="1" applyAlignment="1">
      <alignment horizontal="center" vertical="top" wrapText="1"/>
    </xf>
    <xf numFmtId="1" fontId="9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3" fontId="7" fillId="34" borderId="12" xfId="0" applyNumberFormat="1" applyFont="1" applyFill="1" applyBorder="1" applyAlignment="1">
      <alignment horizontal="center" vertical="top" wrapText="1" shrinkToFit="1"/>
    </xf>
    <xf numFmtId="0" fontId="7" fillId="34" borderId="10" xfId="0" applyNumberFormat="1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right" vertical="top" wrapText="1"/>
    </xf>
    <xf numFmtId="0" fontId="10" fillId="34" borderId="14" xfId="0" applyFont="1" applyFill="1" applyBorder="1" applyAlignment="1">
      <alignment horizontal="left" vertical="top" wrapText="1" inden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1" fontId="7" fillId="34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 vertical="top" wrapText="1"/>
    </xf>
    <xf numFmtId="0" fontId="10" fillId="34" borderId="18" xfId="0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horizontal="center" vertical="top" wrapText="1"/>
    </xf>
    <xf numFmtId="1" fontId="9" fillId="34" borderId="11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right" vertical="top" wrapText="1"/>
    </xf>
    <xf numFmtId="4" fontId="8" fillId="35" borderId="20" xfId="0" applyNumberFormat="1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1" fontId="9" fillId="34" borderId="21" xfId="0" applyNumberFormat="1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1" fontId="7" fillId="34" borderId="21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4" fontId="8" fillId="35" borderId="21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1" fontId="7" fillId="0" borderId="21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top" wrapText="1"/>
    </xf>
    <xf numFmtId="0" fontId="8" fillId="36" borderId="14" xfId="0" applyFont="1" applyFill="1" applyBorder="1" applyAlignment="1">
      <alignment vertical="top" wrapText="1"/>
    </xf>
    <xf numFmtId="0" fontId="10" fillId="36" borderId="14" xfId="0" applyFont="1" applyFill="1" applyBorder="1" applyAlignment="1">
      <alignment horizontal="left" vertical="top" wrapText="1"/>
    </xf>
    <xf numFmtId="0" fontId="8" fillId="36" borderId="14" xfId="0" applyNumberFormat="1" applyFont="1" applyFill="1" applyBorder="1" applyAlignment="1">
      <alignment vertical="top" wrapText="1" shrinkToFit="1"/>
    </xf>
    <xf numFmtId="0" fontId="10" fillId="36" borderId="14" xfId="0" applyFont="1" applyFill="1" applyBorder="1" applyAlignment="1">
      <alignment vertical="top" wrapText="1"/>
    </xf>
    <xf numFmtId="0" fontId="10" fillId="36" borderId="18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05" fontId="3" fillId="0" borderId="0" xfId="0" applyNumberFormat="1" applyFont="1" applyAlignment="1">
      <alignment horizontal="center" vertical="center" wrapText="1"/>
    </xf>
    <xf numFmtId="205" fontId="2" fillId="0" borderId="0" xfId="0" applyNumberFormat="1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"/>
    </sheetView>
  </sheetViews>
  <sheetFormatPr defaultColWidth="16.57421875" defaultRowHeight="25.5" customHeight="1"/>
  <cols>
    <col min="1" max="1" width="16.57421875" style="8" customWidth="1"/>
    <col min="2" max="3" width="8.00390625" style="8" customWidth="1"/>
    <col min="4" max="4" width="16.57421875" style="3" customWidth="1"/>
    <col min="5" max="6" width="8.00390625" style="3" customWidth="1"/>
    <col min="7" max="7" width="16.57421875" style="3" customWidth="1"/>
    <col min="8" max="9" width="8.00390625" style="3" customWidth="1"/>
    <col min="10" max="10" width="16.57421875" style="3" customWidth="1"/>
    <col min="11" max="16384" width="16.57421875" style="2" customWidth="1"/>
  </cols>
  <sheetData>
    <row r="1" spans="1:10" ht="26.25" customHeight="1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6.25" customHeight="1">
      <c r="A2" s="85" t="s">
        <v>4</v>
      </c>
      <c r="B2" s="86" t="s">
        <v>17</v>
      </c>
      <c r="C2" s="86"/>
      <c r="D2" s="86"/>
      <c r="E2" s="86" t="s">
        <v>18</v>
      </c>
      <c r="F2" s="86"/>
      <c r="G2" s="86"/>
      <c r="H2" s="76" t="s">
        <v>9</v>
      </c>
      <c r="I2" s="77"/>
      <c r="J2" s="78"/>
    </row>
    <row r="3" spans="1:10" ht="25.5" customHeight="1">
      <c r="A3" s="85"/>
      <c r="B3" s="7" t="s">
        <v>1</v>
      </c>
      <c r="C3" s="7" t="s">
        <v>2</v>
      </c>
      <c r="D3" s="16" t="s">
        <v>3</v>
      </c>
      <c r="E3" s="7" t="s">
        <v>1</v>
      </c>
      <c r="F3" s="7" t="s">
        <v>2</v>
      </c>
      <c r="G3" s="16" t="s">
        <v>3</v>
      </c>
      <c r="H3" s="7" t="s">
        <v>1</v>
      </c>
      <c r="I3" s="7" t="s">
        <v>2</v>
      </c>
      <c r="J3" s="16" t="s">
        <v>3</v>
      </c>
    </row>
    <row r="4" spans="1:10" ht="25.5" customHeight="1">
      <c r="A4" s="1" t="s">
        <v>10</v>
      </c>
      <c r="B4" s="6">
        <v>2</v>
      </c>
      <c r="C4" s="6">
        <v>2</v>
      </c>
      <c r="D4" s="5">
        <v>657.85</v>
      </c>
      <c r="E4" s="6">
        <v>66</v>
      </c>
      <c r="F4" s="6">
        <v>119</v>
      </c>
      <c r="G4" s="5">
        <v>243310.45</v>
      </c>
      <c r="H4" s="6">
        <f aca="true" t="shared" si="0" ref="H4:J5">B4+E4</f>
        <v>68</v>
      </c>
      <c r="I4" s="4">
        <f t="shared" si="0"/>
        <v>121</v>
      </c>
      <c r="J4" s="5">
        <f t="shared" si="0"/>
        <v>243968.30000000002</v>
      </c>
    </row>
    <row r="5" spans="1:10" ht="25.5" customHeight="1">
      <c r="A5" s="1" t="s">
        <v>11</v>
      </c>
      <c r="B5" s="6">
        <v>5</v>
      </c>
      <c r="C5" s="6">
        <v>5</v>
      </c>
      <c r="D5" s="5">
        <v>962.1</v>
      </c>
      <c r="E5" s="6">
        <v>46</v>
      </c>
      <c r="F5" s="6">
        <v>46</v>
      </c>
      <c r="G5" s="5">
        <v>151319.7</v>
      </c>
      <c r="H5" s="6">
        <f t="shared" si="0"/>
        <v>51</v>
      </c>
      <c r="I5" s="4">
        <f t="shared" si="0"/>
        <v>51</v>
      </c>
      <c r="J5" s="5">
        <f t="shared" si="0"/>
        <v>152281.80000000002</v>
      </c>
    </row>
    <row r="6" spans="1:10" ht="25.5" customHeight="1">
      <c r="A6" s="1" t="s">
        <v>12</v>
      </c>
      <c r="B6" s="6">
        <v>12</v>
      </c>
      <c r="C6" s="4">
        <v>17</v>
      </c>
      <c r="D6" s="15">
        <v>5474</v>
      </c>
      <c r="E6" s="6">
        <v>82</v>
      </c>
      <c r="F6" s="6">
        <f>104-17</f>
        <v>87</v>
      </c>
      <c r="G6" s="5">
        <v>264434</v>
      </c>
      <c r="H6" s="6">
        <f aca="true" t="shared" si="1" ref="H6:I8">B6+E6</f>
        <v>94</v>
      </c>
      <c r="I6" s="6">
        <f t="shared" si="1"/>
        <v>104</v>
      </c>
      <c r="J6" s="5">
        <f>G6+D6</f>
        <v>269908</v>
      </c>
    </row>
    <row r="7" spans="1:10" ht="25.5" customHeight="1">
      <c r="A7" s="1" t="s">
        <v>24</v>
      </c>
      <c r="B7" s="6">
        <v>0</v>
      </c>
      <c r="C7" s="4">
        <v>0</v>
      </c>
      <c r="D7" s="5">
        <v>0</v>
      </c>
      <c r="E7" s="6">
        <v>1</v>
      </c>
      <c r="F7" s="6">
        <v>1</v>
      </c>
      <c r="G7" s="5">
        <v>2850</v>
      </c>
      <c r="H7" s="6">
        <f t="shared" si="1"/>
        <v>1</v>
      </c>
      <c r="I7" s="6">
        <f t="shared" si="1"/>
        <v>1</v>
      </c>
      <c r="J7" s="5">
        <f>G7+D7</f>
        <v>2850</v>
      </c>
    </row>
    <row r="8" spans="1:10" ht="25.5" customHeight="1">
      <c r="A8" s="1" t="s">
        <v>23</v>
      </c>
      <c r="B8" s="6">
        <v>39</v>
      </c>
      <c r="C8" s="6">
        <v>43</v>
      </c>
      <c r="D8" s="5">
        <v>11110.55</v>
      </c>
      <c r="E8" s="6">
        <v>207</v>
      </c>
      <c r="F8" s="6">
        <f>266-C8</f>
        <v>223</v>
      </c>
      <c r="G8" s="5">
        <v>681966.45</v>
      </c>
      <c r="H8" s="6">
        <f t="shared" si="1"/>
        <v>246</v>
      </c>
      <c r="I8" s="4">
        <f t="shared" si="1"/>
        <v>266</v>
      </c>
      <c r="J8" s="5">
        <f>D8+G8</f>
        <v>693077</v>
      </c>
    </row>
    <row r="9" spans="1:10" ht="25.5" customHeight="1">
      <c r="A9" s="1" t="s">
        <v>13</v>
      </c>
      <c r="B9" s="6">
        <v>9</v>
      </c>
      <c r="C9" s="6">
        <v>9</v>
      </c>
      <c r="D9" s="5">
        <v>2523.7</v>
      </c>
      <c r="E9" s="6">
        <v>19</v>
      </c>
      <c r="F9" s="6">
        <v>19</v>
      </c>
      <c r="G9" s="5">
        <v>107252</v>
      </c>
      <c r="H9" s="6">
        <f>B9+E9</f>
        <v>28</v>
      </c>
      <c r="I9" s="4">
        <f>C9+F9</f>
        <v>28</v>
      </c>
      <c r="J9" s="5">
        <f>D9+G9</f>
        <v>109775.7</v>
      </c>
    </row>
    <row r="10" spans="1:10" ht="25.5" customHeight="1">
      <c r="A10" s="1" t="s">
        <v>14</v>
      </c>
      <c r="B10" s="6">
        <v>8</v>
      </c>
      <c r="C10" s="6">
        <v>8</v>
      </c>
      <c r="D10" s="5">
        <v>1934.5</v>
      </c>
      <c r="E10" s="6">
        <v>13</v>
      </c>
      <c r="F10" s="6">
        <v>15</v>
      </c>
      <c r="G10" s="5">
        <v>25973.15</v>
      </c>
      <c r="H10" s="6">
        <f>B10+E10</f>
        <v>21</v>
      </c>
      <c r="I10" s="4">
        <f>C10+F10</f>
        <v>23</v>
      </c>
      <c r="J10" s="5">
        <f>D10+G10</f>
        <v>27907.65</v>
      </c>
    </row>
    <row r="11" spans="1:10" ht="25.5" customHeight="1">
      <c r="A11" s="1" t="s">
        <v>5</v>
      </c>
      <c r="B11" s="14">
        <f aca="true" t="shared" si="2" ref="B11:H11">SUM(B4:B10)</f>
        <v>75</v>
      </c>
      <c r="C11" s="14">
        <f t="shared" si="2"/>
        <v>84</v>
      </c>
      <c r="D11" s="9">
        <f t="shared" si="2"/>
        <v>22662.7</v>
      </c>
      <c r="E11" s="14">
        <f t="shared" si="2"/>
        <v>434</v>
      </c>
      <c r="F11" s="14">
        <f t="shared" si="2"/>
        <v>510</v>
      </c>
      <c r="G11" s="9">
        <f t="shared" si="2"/>
        <v>1477105.75</v>
      </c>
      <c r="H11" s="14">
        <f t="shared" si="2"/>
        <v>509</v>
      </c>
      <c r="I11" s="18">
        <f>C11+F11</f>
        <v>594</v>
      </c>
      <c r="J11" s="9">
        <f>SUM(J4:J10)</f>
        <v>1499768.45</v>
      </c>
    </row>
    <row r="12" spans="1:10" ht="25.5" customHeight="1">
      <c r="A12" s="1" t="s">
        <v>15</v>
      </c>
      <c r="B12" s="79">
        <f>1500000-J11</f>
        <v>231.55000000004657</v>
      </c>
      <c r="C12" s="80"/>
      <c r="D12" s="80"/>
      <c r="E12" s="80"/>
      <c r="F12" s="80"/>
      <c r="G12" s="80"/>
      <c r="H12" s="80"/>
      <c r="I12" s="80"/>
      <c r="J12" s="81"/>
    </row>
    <row r="13" spans="1:10" ht="25.5" customHeight="1">
      <c r="A13" s="82"/>
      <c r="B13" s="82"/>
      <c r="C13" s="82"/>
      <c r="D13" s="82"/>
      <c r="E13" s="83"/>
      <c r="F13" s="83"/>
      <c r="G13" s="83"/>
      <c r="H13" s="83"/>
      <c r="I13" s="83"/>
      <c r="J13" s="83"/>
    </row>
    <row r="14" spans="1:10" ht="25.5" customHeight="1">
      <c r="A14" s="10" t="s">
        <v>19</v>
      </c>
      <c r="B14" s="17">
        <v>0</v>
      </c>
      <c r="C14" s="17">
        <v>0</v>
      </c>
      <c r="D14" s="13">
        <v>0</v>
      </c>
      <c r="E14" s="17">
        <v>57</v>
      </c>
      <c r="F14" s="17">
        <v>63</v>
      </c>
      <c r="G14" s="13">
        <v>162518.55</v>
      </c>
      <c r="H14" s="11">
        <v>57</v>
      </c>
      <c r="I14" s="12">
        <v>63</v>
      </c>
      <c r="J14" s="13">
        <f>G14+D14</f>
        <v>162518.55</v>
      </c>
    </row>
    <row r="15" spans="1:10" ht="25.5" customHeight="1">
      <c r="A15" s="10" t="s">
        <v>22</v>
      </c>
      <c r="B15" s="73">
        <f>162600-J14</f>
        <v>81.45000000001164</v>
      </c>
      <c r="C15" s="74"/>
      <c r="D15" s="74"/>
      <c r="E15" s="74"/>
      <c r="F15" s="74"/>
      <c r="G15" s="74"/>
      <c r="H15" s="74"/>
      <c r="I15" s="74"/>
      <c r="J15" s="75"/>
    </row>
  </sheetData>
  <sheetProtection/>
  <mergeCells count="8">
    <mergeCell ref="B15:J15"/>
    <mergeCell ref="H2:J2"/>
    <mergeCell ref="B12:J12"/>
    <mergeCell ref="A13:J13"/>
    <mergeCell ref="A1:J1"/>
    <mergeCell ref="A2:A3"/>
    <mergeCell ref="B2:D2"/>
    <mergeCell ref="E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130" zoomScaleNormal="130" zoomScalePageLayoutView="0" workbookViewId="0" topLeftCell="A16">
      <selection activeCell="R3" sqref="A3:IV3"/>
    </sheetView>
  </sheetViews>
  <sheetFormatPr defaultColWidth="9.140625" defaultRowHeight="12.75"/>
  <cols>
    <col min="1" max="1" width="23.8515625" style="19" customWidth="1"/>
    <col min="2" max="15" width="6.7109375" style="32" customWidth="1"/>
    <col min="16" max="17" width="11.140625" style="33" customWidth="1"/>
    <col min="18" max="16384" width="9.140625" style="19" customWidth="1"/>
  </cols>
  <sheetData>
    <row r="1" spans="1:17" ht="16.5" customHeight="1" thickBo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6.5" customHeight="1" thickBot="1" thickTop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40.5" customHeight="1">
      <c r="A3" s="102" t="s">
        <v>25</v>
      </c>
      <c r="B3" s="89" t="s">
        <v>50</v>
      </c>
      <c r="C3" s="88"/>
      <c r="D3" s="88"/>
      <c r="E3" s="88"/>
      <c r="F3" s="88" t="s">
        <v>26</v>
      </c>
      <c r="G3" s="88"/>
      <c r="H3" s="88"/>
      <c r="I3" s="88"/>
      <c r="J3" s="88" t="s">
        <v>5</v>
      </c>
      <c r="K3" s="88"/>
      <c r="L3" s="88"/>
      <c r="M3" s="88"/>
      <c r="N3" s="88"/>
      <c r="O3" s="88"/>
      <c r="P3" s="99" t="s">
        <v>27</v>
      </c>
      <c r="Q3" s="100"/>
    </row>
    <row r="4" spans="1:17" ht="19.5" customHeight="1">
      <c r="A4" s="103"/>
      <c r="B4" s="101" t="s">
        <v>46</v>
      </c>
      <c r="C4" s="87"/>
      <c r="D4" s="87" t="s">
        <v>47</v>
      </c>
      <c r="E4" s="87"/>
      <c r="F4" s="87" t="s">
        <v>46</v>
      </c>
      <c r="G4" s="87"/>
      <c r="H4" s="87" t="s">
        <v>47</v>
      </c>
      <c r="I4" s="87"/>
      <c r="J4" s="87" t="s">
        <v>46</v>
      </c>
      <c r="K4" s="87"/>
      <c r="L4" s="87" t="s">
        <v>47</v>
      </c>
      <c r="M4" s="87"/>
      <c r="N4" s="87" t="s">
        <v>48</v>
      </c>
      <c r="O4" s="87"/>
      <c r="P4" s="97" t="s">
        <v>29</v>
      </c>
      <c r="Q4" s="90" t="s">
        <v>30</v>
      </c>
    </row>
    <row r="5" spans="1:17" ht="38.25" customHeight="1">
      <c r="A5" s="103"/>
      <c r="B5" s="21" t="s">
        <v>28</v>
      </c>
      <c r="C5" s="22" t="s">
        <v>6</v>
      </c>
      <c r="D5" s="22" t="s">
        <v>28</v>
      </c>
      <c r="E5" s="22" t="s">
        <v>6</v>
      </c>
      <c r="F5" s="22" t="s">
        <v>28</v>
      </c>
      <c r="G5" s="22" t="s">
        <v>6</v>
      </c>
      <c r="H5" s="22" t="s">
        <v>28</v>
      </c>
      <c r="I5" s="22" t="s">
        <v>6</v>
      </c>
      <c r="J5" s="22" t="s">
        <v>28</v>
      </c>
      <c r="K5" s="22" t="s">
        <v>6</v>
      </c>
      <c r="L5" s="22" t="s">
        <v>28</v>
      </c>
      <c r="M5" s="22" t="s">
        <v>6</v>
      </c>
      <c r="N5" s="22" t="s">
        <v>28</v>
      </c>
      <c r="O5" s="22" t="s">
        <v>6</v>
      </c>
      <c r="P5" s="97"/>
      <c r="Q5" s="90"/>
    </row>
    <row r="6" spans="1:20" ht="19.5" customHeight="1">
      <c r="A6" s="68" t="s">
        <v>31</v>
      </c>
      <c r="B6" s="23">
        <v>94</v>
      </c>
      <c r="C6" s="24">
        <v>169</v>
      </c>
      <c r="D6" s="25">
        <v>20</v>
      </c>
      <c r="E6" s="25">
        <v>29</v>
      </c>
      <c r="F6" s="25">
        <v>8</v>
      </c>
      <c r="G6" s="25">
        <v>8</v>
      </c>
      <c r="H6" s="25">
        <v>0</v>
      </c>
      <c r="I6" s="25">
        <v>0</v>
      </c>
      <c r="J6" s="25">
        <f>B6+F6</f>
        <v>102</v>
      </c>
      <c r="K6" s="24">
        <f>C6+G6</f>
        <v>177</v>
      </c>
      <c r="L6" s="37">
        <f aca="true" t="shared" si="0" ref="L6:L17">D6+H6</f>
        <v>20</v>
      </c>
      <c r="M6" s="60">
        <f aca="true" t="shared" si="1" ref="M6:M17">E6+I6</f>
        <v>29</v>
      </c>
      <c r="N6" s="37">
        <f aca="true" t="shared" si="2" ref="N6:N17">J6+L6</f>
        <v>122</v>
      </c>
      <c r="O6" s="60">
        <f aca="true" t="shared" si="3" ref="O6:O17">K6+M6</f>
        <v>206</v>
      </c>
      <c r="P6" s="36">
        <v>283430.85</v>
      </c>
      <c r="Q6" s="46">
        <f>P6/O6</f>
        <v>1375.8779126213592</v>
      </c>
      <c r="T6" s="48"/>
    </row>
    <row r="7" spans="1:20" ht="19.5" customHeight="1">
      <c r="A7" s="69" t="s">
        <v>32</v>
      </c>
      <c r="B7" s="26">
        <v>24</v>
      </c>
      <c r="C7" s="27">
        <v>24</v>
      </c>
      <c r="D7" s="28">
        <v>0</v>
      </c>
      <c r="E7" s="28">
        <v>0</v>
      </c>
      <c r="F7" s="28">
        <v>5</v>
      </c>
      <c r="G7" s="28">
        <v>5</v>
      </c>
      <c r="H7" s="28">
        <v>0</v>
      </c>
      <c r="I7" s="28">
        <v>0</v>
      </c>
      <c r="J7" s="25">
        <f aca="true" t="shared" si="4" ref="J7:J17">B7+F7</f>
        <v>29</v>
      </c>
      <c r="K7" s="24">
        <f aca="true" t="shared" si="5" ref="K7:K17">C7+G7</f>
        <v>29</v>
      </c>
      <c r="L7" s="37">
        <f t="shared" si="0"/>
        <v>0</v>
      </c>
      <c r="M7" s="60">
        <f t="shared" si="1"/>
        <v>0</v>
      </c>
      <c r="N7" s="37">
        <f t="shared" si="2"/>
        <v>29</v>
      </c>
      <c r="O7" s="60">
        <f t="shared" si="3"/>
        <v>29</v>
      </c>
      <c r="P7" s="64">
        <v>82518.45</v>
      </c>
      <c r="Q7" s="46">
        <f aca="true" t="shared" si="6" ref="Q7:Q22">P7/O7</f>
        <v>2845.463793103448</v>
      </c>
      <c r="R7" s="48"/>
      <c r="T7" s="48"/>
    </row>
    <row r="8" spans="1:20" ht="19.5" customHeight="1">
      <c r="A8" s="69" t="s">
        <v>33</v>
      </c>
      <c r="B8" s="26">
        <v>17</v>
      </c>
      <c r="C8" s="27">
        <v>17</v>
      </c>
      <c r="D8" s="28">
        <v>0</v>
      </c>
      <c r="E8" s="28">
        <v>0</v>
      </c>
      <c r="F8" s="28">
        <v>2</v>
      </c>
      <c r="G8" s="28">
        <v>2</v>
      </c>
      <c r="H8" s="28">
        <v>1</v>
      </c>
      <c r="I8" s="28">
        <v>1</v>
      </c>
      <c r="J8" s="24">
        <f>B8+F8</f>
        <v>19</v>
      </c>
      <c r="K8" s="24">
        <f>C8+G8</f>
        <v>19</v>
      </c>
      <c r="L8" s="37">
        <f>H8+D8</f>
        <v>1</v>
      </c>
      <c r="M8" s="60">
        <f>E8+I8</f>
        <v>1</v>
      </c>
      <c r="N8" s="60">
        <f>J8+L8</f>
        <v>20</v>
      </c>
      <c r="O8" s="60">
        <f>K8+M8</f>
        <v>20</v>
      </c>
      <c r="P8" s="64">
        <v>119031.2</v>
      </c>
      <c r="Q8" s="46">
        <f>P8/O8</f>
        <v>5951.5599999999995</v>
      </c>
      <c r="R8" s="48"/>
      <c r="T8" s="48"/>
    </row>
    <row r="9" spans="1:20" ht="19.5" customHeight="1">
      <c r="A9" s="69" t="s">
        <v>34</v>
      </c>
      <c r="B9" s="29">
        <v>5</v>
      </c>
      <c r="C9" s="28"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5">
        <f t="shared" si="4"/>
        <v>5</v>
      </c>
      <c r="K9" s="24">
        <f t="shared" si="5"/>
        <v>5</v>
      </c>
      <c r="L9" s="37">
        <f t="shared" si="0"/>
        <v>0</v>
      </c>
      <c r="M9" s="60">
        <f t="shared" si="1"/>
        <v>0</v>
      </c>
      <c r="N9" s="37">
        <f t="shared" si="2"/>
        <v>5</v>
      </c>
      <c r="O9" s="60">
        <f t="shared" si="3"/>
        <v>5</v>
      </c>
      <c r="P9" s="64">
        <v>14435</v>
      </c>
      <c r="Q9" s="46">
        <f t="shared" si="6"/>
        <v>2887</v>
      </c>
      <c r="R9" s="48"/>
      <c r="T9" s="48"/>
    </row>
    <row r="10" spans="1:20" ht="19.5" customHeight="1">
      <c r="A10" s="69" t="s">
        <v>35</v>
      </c>
      <c r="B10" s="29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5">
        <f t="shared" si="4"/>
        <v>0</v>
      </c>
      <c r="K10" s="24">
        <f t="shared" si="5"/>
        <v>0</v>
      </c>
      <c r="L10" s="37">
        <f t="shared" si="0"/>
        <v>0</v>
      </c>
      <c r="M10" s="60">
        <f t="shared" si="1"/>
        <v>0</v>
      </c>
      <c r="N10" s="37">
        <f t="shared" si="2"/>
        <v>0</v>
      </c>
      <c r="O10" s="60">
        <f t="shared" si="3"/>
        <v>0</v>
      </c>
      <c r="P10" s="64">
        <v>0</v>
      </c>
      <c r="Q10" s="46">
        <v>0</v>
      </c>
      <c r="R10" s="48"/>
      <c r="T10" s="48"/>
    </row>
    <row r="11" spans="1:20" ht="19.5" customHeight="1">
      <c r="A11" s="69" t="s">
        <v>36</v>
      </c>
      <c r="B11" s="29">
        <v>5</v>
      </c>
      <c r="C11" s="28">
        <v>5</v>
      </c>
      <c r="D11" s="28">
        <v>0</v>
      </c>
      <c r="E11" s="28">
        <v>0</v>
      </c>
      <c r="F11" s="28">
        <v>0</v>
      </c>
      <c r="G11" s="28">
        <v>0</v>
      </c>
      <c r="H11" s="28">
        <v>1</v>
      </c>
      <c r="I11" s="28">
        <v>1</v>
      </c>
      <c r="J11" s="25">
        <f t="shared" si="4"/>
        <v>5</v>
      </c>
      <c r="K11" s="24">
        <f t="shared" si="5"/>
        <v>5</v>
      </c>
      <c r="L11" s="37">
        <f t="shared" si="0"/>
        <v>1</v>
      </c>
      <c r="M11" s="60">
        <f t="shared" si="1"/>
        <v>1</v>
      </c>
      <c r="N11" s="37">
        <f t="shared" si="2"/>
        <v>6</v>
      </c>
      <c r="O11" s="60">
        <f t="shared" si="3"/>
        <v>6</v>
      </c>
      <c r="P11" s="64">
        <v>29919.6</v>
      </c>
      <c r="Q11" s="46">
        <f t="shared" si="6"/>
        <v>4986.599999999999</v>
      </c>
      <c r="R11" s="48"/>
      <c r="T11" s="48"/>
    </row>
    <row r="12" spans="1:20" ht="19.5" customHeight="1">
      <c r="A12" s="69" t="s">
        <v>37</v>
      </c>
      <c r="B12" s="29">
        <f>18+17</f>
        <v>35</v>
      </c>
      <c r="C12" s="28">
        <v>35</v>
      </c>
      <c r="D12" s="28">
        <v>0</v>
      </c>
      <c r="E12" s="28">
        <v>0</v>
      </c>
      <c r="F12" s="28">
        <v>2</v>
      </c>
      <c r="G12" s="28">
        <v>2</v>
      </c>
      <c r="H12" s="28">
        <v>0</v>
      </c>
      <c r="I12" s="28">
        <v>0</v>
      </c>
      <c r="J12" s="25">
        <f t="shared" si="4"/>
        <v>37</v>
      </c>
      <c r="K12" s="24">
        <f t="shared" si="5"/>
        <v>37</v>
      </c>
      <c r="L12" s="37">
        <f t="shared" si="0"/>
        <v>0</v>
      </c>
      <c r="M12" s="60">
        <f t="shared" si="1"/>
        <v>0</v>
      </c>
      <c r="N12" s="37">
        <f t="shared" si="2"/>
        <v>37</v>
      </c>
      <c r="O12" s="60">
        <f t="shared" si="3"/>
        <v>37</v>
      </c>
      <c r="P12" s="64">
        <v>175119.7</v>
      </c>
      <c r="Q12" s="46">
        <f t="shared" si="6"/>
        <v>4732.964864864865</v>
      </c>
      <c r="R12" s="48"/>
      <c r="T12" s="48"/>
    </row>
    <row r="13" spans="1:20" ht="19.5" customHeight="1">
      <c r="A13" s="69" t="s">
        <v>39</v>
      </c>
      <c r="B13" s="29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5">
        <f t="shared" si="4"/>
        <v>0</v>
      </c>
      <c r="K13" s="24">
        <f t="shared" si="5"/>
        <v>0</v>
      </c>
      <c r="L13" s="37">
        <f t="shared" si="0"/>
        <v>0</v>
      </c>
      <c r="M13" s="60">
        <f t="shared" si="1"/>
        <v>0</v>
      </c>
      <c r="N13" s="37">
        <f t="shared" si="2"/>
        <v>0</v>
      </c>
      <c r="O13" s="60">
        <f t="shared" si="3"/>
        <v>0</v>
      </c>
      <c r="P13" s="64">
        <v>0</v>
      </c>
      <c r="Q13" s="46">
        <v>0</v>
      </c>
      <c r="R13" s="48"/>
      <c r="T13" s="48"/>
    </row>
    <row r="14" spans="1:20" ht="19.5" customHeight="1">
      <c r="A14" s="70" t="s">
        <v>40</v>
      </c>
      <c r="B14" s="30">
        <v>4</v>
      </c>
      <c r="C14" s="31">
        <v>4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25">
        <f t="shared" si="4"/>
        <v>4</v>
      </c>
      <c r="K14" s="24">
        <f t="shared" si="5"/>
        <v>4</v>
      </c>
      <c r="L14" s="37">
        <f t="shared" si="0"/>
        <v>0</v>
      </c>
      <c r="M14" s="60">
        <f t="shared" si="1"/>
        <v>0</v>
      </c>
      <c r="N14" s="37">
        <f t="shared" si="2"/>
        <v>4</v>
      </c>
      <c r="O14" s="60">
        <f t="shared" si="3"/>
        <v>4</v>
      </c>
      <c r="P14" s="64">
        <v>17658</v>
      </c>
      <c r="Q14" s="46">
        <f t="shared" si="6"/>
        <v>4414.5</v>
      </c>
      <c r="R14" s="48"/>
      <c r="T14" s="48"/>
    </row>
    <row r="15" spans="1:20" ht="19.5" customHeight="1">
      <c r="A15" s="69" t="s">
        <v>41</v>
      </c>
      <c r="B15" s="26">
        <v>35</v>
      </c>
      <c r="C15" s="28">
        <v>35</v>
      </c>
      <c r="D15" s="28">
        <v>0</v>
      </c>
      <c r="E15" s="28">
        <v>0</v>
      </c>
      <c r="F15" s="28">
        <v>2</v>
      </c>
      <c r="G15" s="28">
        <v>2</v>
      </c>
      <c r="H15" s="28">
        <v>0</v>
      </c>
      <c r="I15" s="28">
        <v>0</v>
      </c>
      <c r="J15" s="25">
        <f t="shared" si="4"/>
        <v>37</v>
      </c>
      <c r="K15" s="24">
        <f t="shared" si="5"/>
        <v>37</v>
      </c>
      <c r="L15" s="37">
        <f t="shared" si="0"/>
        <v>0</v>
      </c>
      <c r="M15" s="60">
        <f t="shared" si="1"/>
        <v>0</v>
      </c>
      <c r="N15" s="37">
        <f t="shared" si="2"/>
        <v>37</v>
      </c>
      <c r="O15" s="60">
        <f t="shared" si="3"/>
        <v>37</v>
      </c>
      <c r="P15" s="64">
        <v>100852.85</v>
      </c>
      <c r="Q15" s="46">
        <f t="shared" si="6"/>
        <v>2725.7527027027027</v>
      </c>
      <c r="R15" s="48"/>
      <c r="T15" s="48"/>
    </row>
    <row r="16" spans="1:20" ht="19.5" customHeight="1">
      <c r="A16" s="69" t="s">
        <v>38</v>
      </c>
      <c r="B16" s="29">
        <v>3</v>
      </c>
      <c r="C16" s="28">
        <v>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5">
        <f t="shared" si="4"/>
        <v>3</v>
      </c>
      <c r="K16" s="24">
        <f t="shared" si="5"/>
        <v>3</v>
      </c>
      <c r="L16" s="37">
        <f t="shared" si="0"/>
        <v>0</v>
      </c>
      <c r="M16" s="60">
        <f t="shared" si="1"/>
        <v>0</v>
      </c>
      <c r="N16" s="37">
        <f t="shared" si="2"/>
        <v>3</v>
      </c>
      <c r="O16" s="60">
        <f t="shared" si="3"/>
        <v>3</v>
      </c>
      <c r="P16" s="64">
        <v>20449.05</v>
      </c>
      <c r="Q16" s="46">
        <f t="shared" si="6"/>
        <v>6816.349999999999</v>
      </c>
      <c r="R16" s="48"/>
      <c r="T16" s="48"/>
    </row>
    <row r="17" spans="1:20" ht="19.5" customHeight="1">
      <c r="A17" s="69" t="s">
        <v>42</v>
      </c>
      <c r="B17" s="29">
        <v>1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5">
        <f t="shared" si="4"/>
        <v>1</v>
      </c>
      <c r="K17" s="24">
        <f t="shared" si="5"/>
        <v>1</v>
      </c>
      <c r="L17" s="37">
        <f t="shared" si="0"/>
        <v>0</v>
      </c>
      <c r="M17" s="60">
        <f t="shared" si="1"/>
        <v>0</v>
      </c>
      <c r="N17" s="37">
        <f t="shared" si="2"/>
        <v>1</v>
      </c>
      <c r="O17" s="60">
        <f t="shared" si="3"/>
        <v>1</v>
      </c>
      <c r="P17" s="64">
        <v>1935</v>
      </c>
      <c r="Q17" s="46">
        <f t="shared" si="6"/>
        <v>1935</v>
      </c>
      <c r="R17" s="48"/>
      <c r="T17" s="48"/>
    </row>
    <row r="18" spans="1:20" ht="19.5" customHeight="1">
      <c r="A18" s="71" t="s">
        <v>8</v>
      </c>
      <c r="B18" s="29">
        <v>1</v>
      </c>
      <c r="C18" s="28">
        <v>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5">
        <f aca="true" t="shared" si="7" ref="J18:J26">B18+F18</f>
        <v>1</v>
      </c>
      <c r="K18" s="24">
        <f aca="true" t="shared" si="8" ref="K18:K26">C18+G18</f>
        <v>1</v>
      </c>
      <c r="L18" s="37">
        <f aca="true" t="shared" si="9" ref="L18:L26">D18+H18</f>
        <v>0</v>
      </c>
      <c r="M18" s="60">
        <f aca="true" t="shared" si="10" ref="M18:M27">E18+I18</f>
        <v>0</v>
      </c>
      <c r="N18" s="37">
        <f aca="true" t="shared" si="11" ref="N18:N27">J18+L18</f>
        <v>1</v>
      </c>
      <c r="O18" s="60">
        <f aca="true" t="shared" si="12" ref="O18:O27">K18+M18</f>
        <v>1</v>
      </c>
      <c r="P18" s="64">
        <v>6060.5</v>
      </c>
      <c r="Q18" s="46">
        <f t="shared" si="6"/>
        <v>6060.5</v>
      </c>
      <c r="R18" s="48"/>
      <c r="T18" s="48"/>
    </row>
    <row r="19" spans="1:20" ht="32.25" customHeight="1">
      <c r="A19" s="71" t="s">
        <v>21</v>
      </c>
      <c r="B19" s="29">
        <v>1</v>
      </c>
      <c r="C19" s="28">
        <v>1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5">
        <f t="shared" si="7"/>
        <v>1</v>
      </c>
      <c r="K19" s="24">
        <f t="shared" si="8"/>
        <v>1</v>
      </c>
      <c r="L19" s="37">
        <f t="shared" si="9"/>
        <v>0</v>
      </c>
      <c r="M19" s="60">
        <f t="shared" si="10"/>
        <v>0</v>
      </c>
      <c r="N19" s="37">
        <f t="shared" si="11"/>
        <v>1</v>
      </c>
      <c r="O19" s="60">
        <f t="shared" si="12"/>
        <v>1</v>
      </c>
      <c r="P19" s="64">
        <v>8251.8</v>
      </c>
      <c r="Q19" s="46">
        <f t="shared" si="6"/>
        <v>8251.8</v>
      </c>
      <c r="R19" s="48"/>
      <c r="T19" s="48"/>
    </row>
    <row r="20" spans="1:20" ht="19.5" customHeight="1">
      <c r="A20" s="71" t="s">
        <v>16</v>
      </c>
      <c r="B20" s="29">
        <v>11</v>
      </c>
      <c r="C20" s="28">
        <v>11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5">
        <f t="shared" si="7"/>
        <v>11</v>
      </c>
      <c r="K20" s="24">
        <f t="shared" si="8"/>
        <v>11</v>
      </c>
      <c r="L20" s="37">
        <f t="shared" si="9"/>
        <v>0</v>
      </c>
      <c r="M20" s="60">
        <f t="shared" si="10"/>
        <v>0</v>
      </c>
      <c r="N20" s="37">
        <f t="shared" si="11"/>
        <v>11</v>
      </c>
      <c r="O20" s="60">
        <f t="shared" si="12"/>
        <v>11</v>
      </c>
      <c r="P20" s="64">
        <v>43787.25</v>
      </c>
      <c r="Q20" s="46">
        <f t="shared" si="6"/>
        <v>3980.659090909091</v>
      </c>
      <c r="R20" s="48"/>
      <c r="T20" s="48"/>
    </row>
    <row r="21" spans="1:20" ht="19.5" customHeight="1">
      <c r="A21" s="71" t="s">
        <v>20</v>
      </c>
      <c r="B21" s="29">
        <v>3</v>
      </c>
      <c r="C21" s="28">
        <v>3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5">
        <f t="shared" si="7"/>
        <v>3</v>
      </c>
      <c r="K21" s="24">
        <f t="shared" si="8"/>
        <v>3</v>
      </c>
      <c r="L21" s="37">
        <f t="shared" si="9"/>
        <v>0</v>
      </c>
      <c r="M21" s="60">
        <f t="shared" si="10"/>
        <v>0</v>
      </c>
      <c r="N21" s="37">
        <f t="shared" si="11"/>
        <v>3</v>
      </c>
      <c r="O21" s="60">
        <f t="shared" si="12"/>
        <v>3</v>
      </c>
      <c r="P21" s="64">
        <v>5509.8</v>
      </c>
      <c r="Q21" s="46">
        <f t="shared" si="6"/>
        <v>1836.6000000000001</v>
      </c>
      <c r="R21" s="48"/>
      <c r="T21" s="48"/>
    </row>
    <row r="22" spans="1:20" ht="19.5" customHeight="1" thickBot="1">
      <c r="A22" s="72" t="s">
        <v>49</v>
      </c>
      <c r="B22" s="41">
        <v>0</v>
      </c>
      <c r="C22" s="42">
        <v>0</v>
      </c>
      <c r="D22" s="42">
        <v>0</v>
      </c>
      <c r="E22" s="42">
        <v>0</v>
      </c>
      <c r="F22" s="42">
        <v>2</v>
      </c>
      <c r="G22" s="42">
        <v>2</v>
      </c>
      <c r="H22" s="42">
        <v>0</v>
      </c>
      <c r="I22" s="42">
        <v>0</v>
      </c>
      <c r="J22" s="43">
        <f>B22+F22</f>
        <v>2</v>
      </c>
      <c r="K22" s="44">
        <f>C22+G22</f>
        <v>2</v>
      </c>
      <c r="L22" s="61">
        <f>D22+H22</f>
        <v>0</v>
      </c>
      <c r="M22" s="62">
        <f>E22+I22</f>
        <v>0</v>
      </c>
      <c r="N22" s="61">
        <f>J22+L22</f>
        <v>2</v>
      </c>
      <c r="O22" s="62">
        <f>K22+M22</f>
        <v>2</v>
      </c>
      <c r="P22" s="64">
        <v>15705</v>
      </c>
      <c r="Q22" s="46">
        <f t="shared" si="6"/>
        <v>7852.5</v>
      </c>
      <c r="R22" s="48"/>
      <c r="T22" s="48"/>
    </row>
    <row r="23" spans="1:18" ht="19.5" customHeight="1" thickBot="1">
      <c r="A23" s="52" t="s">
        <v>5</v>
      </c>
      <c r="B23" s="54">
        <f aca="true" t="shared" si="13" ref="B23:M23">SUM(B6:B22)</f>
        <v>239</v>
      </c>
      <c r="C23" s="55">
        <f t="shared" si="13"/>
        <v>314</v>
      </c>
      <c r="D23" s="56">
        <f t="shared" si="13"/>
        <v>20</v>
      </c>
      <c r="E23" s="56">
        <f t="shared" si="13"/>
        <v>29</v>
      </c>
      <c r="F23" s="56">
        <f t="shared" si="13"/>
        <v>21</v>
      </c>
      <c r="G23" s="56">
        <f t="shared" si="13"/>
        <v>21</v>
      </c>
      <c r="H23" s="56">
        <f t="shared" si="13"/>
        <v>2</v>
      </c>
      <c r="I23" s="56">
        <f t="shared" si="13"/>
        <v>2</v>
      </c>
      <c r="J23" s="57">
        <f t="shared" si="13"/>
        <v>260</v>
      </c>
      <c r="K23" s="58">
        <f t="shared" si="13"/>
        <v>335</v>
      </c>
      <c r="L23" s="65">
        <f t="shared" si="13"/>
        <v>22</v>
      </c>
      <c r="M23" s="66">
        <f t="shared" si="13"/>
        <v>31</v>
      </c>
      <c r="N23" s="65">
        <f>SUM(N6:N22)</f>
        <v>282</v>
      </c>
      <c r="O23" s="66">
        <f>SUM(O6:O22)</f>
        <v>366</v>
      </c>
      <c r="P23" s="59">
        <f>SUM(P6:P22)</f>
        <v>924664.0500000002</v>
      </c>
      <c r="Q23" s="46">
        <f>P23/O23</f>
        <v>2526.404508196722</v>
      </c>
      <c r="R23" s="48"/>
    </row>
    <row r="24" spans="1:18" ht="19.5" customHeight="1" thickBot="1">
      <c r="A24" s="91" t="s">
        <v>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48"/>
    </row>
    <row r="25" spans="1:17" ht="19.5" customHeight="1">
      <c r="A25" s="40" t="s">
        <v>51</v>
      </c>
      <c r="B25" s="29">
        <v>5</v>
      </c>
      <c r="C25" s="28">
        <v>5</v>
      </c>
      <c r="D25" s="28">
        <v>2</v>
      </c>
      <c r="E25" s="28">
        <v>2</v>
      </c>
      <c r="F25" s="28">
        <v>106</v>
      </c>
      <c r="G25" s="28">
        <v>107</v>
      </c>
      <c r="H25" s="28">
        <v>47</v>
      </c>
      <c r="I25" s="28">
        <v>47</v>
      </c>
      <c r="J25" s="25">
        <f>B25+F25</f>
        <v>111</v>
      </c>
      <c r="K25" s="24">
        <f>C25+G25</f>
        <v>112</v>
      </c>
      <c r="L25" s="37">
        <f>D25+H25</f>
        <v>49</v>
      </c>
      <c r="M25" s="60">
        <f>E25+I25</f>
        <v>49</v>
      </c>
      <c r="N25" s="37">
        <f>J25+L25</f>
        <v>160</v>
      </c>
      <c r="O25" s="60">
        <f>K25+M25</f>
        <v>161</v>
      </c>
      <c r="P25" s="36">
        <v>204737.3</v>
      </c>
      <c r="Q25" s="46">
        <f>P25/O25</f>
        <v>1271.6602484472048</v>
      </c>
    </row>
    <row r="26" spans="1:17" ht="19.5" customHeight="1">
      <c r="A26" s="40" t="s">
        <v>45</v>
      </c>
      <c r="B26" s="26">
        <v>0</v>
      </c>
      <c r="C26" s="28">
        <v>0</v>
      </c>
      <c r="D26" s="28">
        <v>0</v>
      </c>
      <c r="E26" s="28">
        <v>0</v>
      </c>
      <c r="F26" s="28">
        <v>63</v>
      </c>
      <c r="G26" s="28">
        <v>63</v>
      </c>
      <c r="H26" s="28">
        <v>0</v>
      </c>
      <c r="I26" s="28">
        <v>0</v>
      </c>
      <c r="J26" s="25">
        <f t="shared" si="7"/>
        <v>63</v>
      </c>
      <c r="K26" s="24">
        <f t="shared" si="8"/>
        <v>63</v>
      </c>
      <c r="L26" s="37">
        <f t="shared" si="9"/>
        <v>0</v>
      </c>
      <c r="M26" s="60">
        <f t="shared" si="10"/>
        <v>0</v>
      </c>
      <c r="N26" s="37">
        <f t="shared" si="11"/>
        <v>63</v>
      </c>
      <c r="O26" s="60">
        <f t="shared" si="12"/>
        <v>63</v>
      </c>
      <c r="P26" s="36">
        <v>369639</v>
      </c>
      <c r="Q26" s="46">
        <f>P26/O26</f>
        <v>5867.285714285715</v>
      </c>
    </row>
    <row r="27" spans="1:17" ht="19.5" customHeight="1" thickBot="1">
      <c r="A27" s="49" t="s">
        <v>7</v>
      </c>
      <c r="B27" s="38">
        <v>0</v>
      </c>
      <c r="C27" s="28">
        <v>0</v>
      </c>
      <c r="D27" s="27">
        <v>2</v>
      </c>
      <c r="E27" s="28">
        <v>2</v>
      </c>
      <c r="F27" s="28">
        <v>0</v>
      </c>
      <c r="G27" s="28">
        <v>0</v>
      </c>
      <c r="H27" s="28">
        <v>2</v>
      </c>
      <c r="I27" s="28">
        <v>2</v>
      </c>
      <c r="J27" s="25">
        <v>0</v>
      </c>
      <c r="K27" s="24">
        <v>0</v>
      </c>
      <c r="L27" s="37">
        <v>4</v>
      </c>
      <c r="M27" s="60">
        <f t="shared" si="10"/>
        <v>4</v>
      </c>
      <c r="N27" s="37">
        <f t="shared" si="11"/>
        <v>4</v>
      </c>
      <c r="O27" s="60">
        <f t="shared" si="12"/>
        <v>4</v>
      </c>
      <c r="P27" s="36">
        <v>728.1</v>
      </c>
      <c r="Q27" s="46">
        <f>P27/O27</f>
        <v>182.025</v>
      </c>
    </row>
    <row r="28" spans="1:17" ht="19.5" customHeight="1" thickBot="1">
      <c r="A28" s="52" t="s">
        <v>5</v>
      </c>
      <c r="B28" s="50">
        <f aca="true" t="shared" si="14" ref="B28:I28">SUM(B25:B27)</f>
        <v>5</v>
      </c>
      <c r="C28" s="42">
        <f t="shared" si="14"/>
        <v>5</v>
      </c>
      <c r="D28" s="51">
        <f t="shared" si="14"/>
        <v>4</v>
      </c>
      <c r="E28" s="42">
        <f t="shared" si="14"/>
        <v>4</v>
      </c>
      <c r="F28" s="42">
        <f t="shared" si="14"/>
        <v>169</v>
      </c>
      <c r="G28" s="42">
        <f t="shared" si="14"/>
        <v>170</v>
      </c>
      <c r="H28" s="42">
        <f t="shared" si="14"/>
        <v>49</v>
      </c>
      <c r="I28" s="42">
        <f t="shared" si="14"/>
        <v>49</v>
      </c>
      <c r="J28" s="43">
        <f>B28+F28</f>
        <v>174</v>
      </c>
      <c r="K28" s="44">
        <f>C28+G28</f>
        <v>175</v>
      </c>
      <c r="L28" s="62">
        <f>D28+H28</f>
        <v>53</v>
      </c>
      <c r="M28" s="62">
        <f>E28+I28</f>
        <v>53</v>
      </c>
      <c r="N28" s="62">
        <f>J28+L28</f>
        <v>227</v>
      </c>
      <c r="O28" s="62">
        <f>K28+M28</f>
        <v>228</v>
      </c>
      <c r="P28" s="45">
        <f>SUM(P25:P27)</f>
        <v>575104.4</v>
      </c>
      <c r="Q28" s="46">
        <f>P28/O28</f>
        <v>2522.387719298246</v>
      </c>
    </row>
    <row r="29" spans="1:17" ht="19.5" customHeight="1" thickBot="1">
      <c r="A29" s="39" t="s">
        <v>43</v>
      </c>
      <c r="B29" s="47">
        <f aca="true" t="shared" si="15" ref="B29:O29">B23+B28</f>
        <v>244</v>
      </c>
      <c r="C29" s="47">
        <f t="shared" si="15"/>
        <v>319</v>
      </c>
      <c r="D29" s="47">
        <f t="shared" si="15"/>
        <v>24</v>
      </c>
      <c r="E29" s="47">
        <f t="shared" si="15"/>
        <v>33</v>
      </c>
      <c r="F29" s="47">
        <f t="shared" si="15"/>
        <v>190</v>
      </c>
      <c r="G29" s="47">
        <f t="shared" si="15"/>
        <v>191</v>
      </c>
      <c r="H29" s="47">
        <f t="shared" si="15"/>
        <v>51</v>
      </c>
      <c r="I29" s="47">
        <f t="shared" si="15"/>
        <v>51</v>
      </c>
      <c r="J29" s="47">
        <f t="shared" si="15"/>
        <v>434</v>
      </c>
      <c r="K29" s="47">
        <f t="shared" si="15"/>
        <v>510</v>
      </c>
      <c r="L29" s="47">
        <f t="shared" si="15"/>
        <v>75</v>
      </c>
      <c r="M29" s="47">
        <f t="shared" si="15"/>
        <v>84</v>
      </c>
      <c r="N29" s="47">
        <f t="shared" si="15"/>
        <v>509</v>
      </c>
      <c r="O29" s="47">
        <f t="shared" si="15"/>
        <v>594</v>
      </c>
      <c r="P29" s="63">
        <f>P28+P23</f>
        <v>1499768.4500000002</v>
      </c>
      <c r="Q29" s="53">
        <f>P29/O29</f>
        <v>2524.8627104377106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34"/>
      <c r="O31" s="34"/>
    </row>
    <row r="32" ht="15">
      <c r="N32" s="67"/>
    </row>
    <row r="33" spans="1:15" ht="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35"/>
      <c r="O33" s="35"/>
    </row>
    <row r="35" ht="15">
      <c r="D35" s="33"/>
    </row>
  </sheetData>
  <sheetProtection/>
  <mergeCells count="18">
    <mergeCell ref="A24:Q24"/>
    <mergeCell ref="F3:I3"/>
    <mergeCell ref="A31:M31"/>
    <mergeCell ref="A33:M33"/>
    <mergeCell ref="P4:P5"/>
    <mergeCell ref="A1:Q1"/>
    <mergeCell ref="P3:Q3"/>
    <mergeCell ref="B4:C4"/>
    <mergeCell ref="D4:E4"/>
    <mergeCell ref="A3:A5"/>
    <mergeCell ref="J4:K4"/>
    <mergeCell ref="L4:M4"/>
    <mergeCell ref="J3:O3"/>
    <mergeCell ref="B3:E3"/>
    <mergeCell ref="N4:O4"/>
    <mergeCell ref="Q4:Q5"/>
    <mergeCell ref="F4:G4"/>
    <mergeCell ref="H4:I4"/>
  </mergeCells>
  <printOptions/>
  <pageMargins left="0.2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mc_26</dc:creator>
  <cp:keywords/>
  <dc:description/>
  <cp:lastModifiedBy>Admin</cp:lastModifiedBy>
  <cp:lastPrinted>2011-10-15T08:57:54Z</cp:lastPrinted>
  <dcterms:created xsi:type="dcterms:W3CDTF">2007-10-02T08:54:46Z</dcterms:created>
  <dcterms:modified xsi:type="dcterms:W3CDTF">2011-10-18T04:02:29Z</dcterms:modified>
  <cp:category/>
  <cp:version/>
  <cp:contentType/>
  <cp:contentStatus/>
</cp:coreProperties>
</file>