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งานพัฒนา\"/>
    </mc:Choice>
  </mc:AlternateContent>
  <bookViews>
    <workbookView xWindow="0" yWindow="0" windowWidth="24000" windowHeight="9735"/>
  </bookViews>
  <sheets>
    <sheet name="สรุปแยกตามภาควิชา-หลักสูตร" sheetId="2" r:id="rId1"/>
    <sheet name="สรุปรายเดือน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H29" i="2"/>
  <c r="E29" i="2"/>
  <c r="D29" i="2"/>
  <c r="O28" i="2"/>
  <c r="O29" i="2" s="1"/>
  <c r="N28" i="2"/>
  <c r="N29" i="2" s="1"/>
  <c r="K28" i="2"/>
  <c r="K29" i="2" s="1"/>
  <c r="J28" i="2"/>
  <c r="J29" i="2" s="1"/>
  <c r="I28" i="2"/>
  <c r="H28" i="2"/>
  <c r="G28" i="2"/>
  <c r="G29" i="2" s="1"/>
  <c r="F28" i="2"/>
  <c r="E28" i="2"/>
  <c r="D28" i="2"/>
  <c r="C28" i="2"/>
  <c r="C29" i="2" s="1"/>
  <c r="B28" i="2"/>
  <c r="B29" i="2" s="1"/>
  <c r="R27" i="2"/>
  <c r="O27" i="2"/>
  <c r="N27" i="2"/>
  <c r="M27" i="2"/>
  <c r="Q27" i="2" s="1"/>
  <c r="S27" i="2" s="1"/>
  <c r="L27" i="2"/>
  <c r="P27" i="2" s="1"/>
  <c r="O26" i="2"/>
  <c r="N26" i="2"/>
  <c r="M26" i="2"/>
  <c r="M28" i="2" s="1"/>
  <c r="L26" i="2"/>
  <c r="L28" i="2" s="1"/>
  <c r="L29" i="2" s="1"/>
  <c r="K26" i="2"/>
  <c r="F26" i="2"/>
  <c r="R26" i="2" s="1"/>
  <c r="O21" i="2"/>
  <c r="N21" i="2"/>
  <c r="K21" i="2"/>
  <c r="J21" i="2"/>
  <c r="I21" i="2"/>
  <c r="H21" i="2"/>
  <c r="G21" i="2"/>
  <c r="E21" i="2"/>
  <c r="D21" i="2"/>
  <c r="C21" i="2"/>
  <c r="M21" i="2" s="1"/>
  <c r="Q21" i="2" s="1"/>
  <c r="B21" i="2"/>
  <c r="L21" i="2" s="1"/>
  <c r="P21" i="2" s="1"/>
  <c r="R20" i="2"/>
  <c r="O20" i="2"/>
  <c r="N20" i="2"/>
  <c r="M20" i="2"/>
  <c r="Q20" i="2" s="1"/>
  <c r="S20" i="2" s="1"/>
  <c r="L20" i="2"/>
  <c r="P20" i="2" s="1"/>
  <c r="R19" i="2"/>
  <c r="O19" i="2"/>
  <c r="N19" i="2"/>
  <c r="M19" i="2"/>
  <c r="Q19" i="2" s="1"/>
  <c r="S19" i="2" s="1"/>
  <c r="L19" i="2"/>
  <c r="P19" i="2" s="1"/>
  <c r="R18" i="2"/>
  <c r="O18" i="2"/>
  <c r="N18" i="2"/>
  <c r="M18" i="2"/>
  <c r="Q18" i="2" s="1"/>
  <c r="S18" i="2" s="1"/>
  <c r="L18" i="2"/>
  <c r="P18" i="2" s="1"/>
  <c r="R17" i="2"/>
  <c r="O17" i="2"/>
  <c r="N17" i="2"/>
  <c r="M17" i="2"/>
  <c r="Q17" i="2" s="1"/>
  <c r="S17" i="2" s="1"/>
  <c r="L17" i="2"/>
  <c r="P17" i="2" s="1"/>
  <c r="R16" i="2"/>
  <c r="O16" i="2"/>
  <c r="N16" i="2"/>
  <c r="M16" i="2"/>
  <c r="Q16" i="2" s="1"/>
  <c r="S16" i="2" s="1"/>
  <c r="L16" i="2"/>
  <c r="P16" i="2" s="1"/>
  <c r="R15" i="2"/>
  <c r="O15" i="2"/>
  <c r="N15" i="2"/>
  <c r="M15" i="2"/>
  <c r="Q15" i="2" s="1"/>
  <c r="S15" i="2" s="1"/>
  <c r="L15" i="2"/>
  <c r="P15" i="2" s="1"/>
  <c r="R14" i="2"/>
  <c r="O14" i="2"/>
  <c r="N14" i="2"/>
  <c r="M14" i="2"/>
  <c r="Q14" i="2" s="1"/>
  <c r="S14" i="2" s="1"/>
  <c r="L14" i="2"/>
  <c r="P14" i="2" s="1"/>
  <c r="R13" i="2"/>
  <c r="O13" i="2"/>
  <c r="N13" i="2"/>
  <c r="M13" i="2"/>
  <c r="Q13" i="2" s="1"/>
  <c r="S13" i="2" s="1"/>
  <c r="L13" i="2"/>
  <c r="P13" i="2" s="1"/>
  <c r="R12" i="2"/>
  <c r="O12" i="2"/>
  <c r="N12" i="2"/>
  <c r="M12" i="2"/>
  <c r="Q12" i="2" s="1"/>
  <c r="S12" i="2" s="1"/>
  <c r="L12" i="2"/>
  <c r="P12" i="2" s="1"/>
  <c r="R11" i="2"/>
  <c r="O11" i="2"/>
  <c r="N11" i="2"/>
  <c r="M11" i="2"/>
  <c r="Q11" i="2" s="1"/>
  <c r="S11" i="2" s="1"/>
  <c r="L11" i="2"/>
  <c r="P11" i="2" s="1"/>
  <c r="R10" i="2"/>
  <c r="O10" i="2"/>
  <c r="N10" i="2"/>
  <c r="M10" i="2"/>
  <c r="Q10" i="2" s="1"/>
  <c r="S10" i="2" s="1"/>
  <c r="L10" i="2"/>
  <c r="P10" i="2" s="1"/>
  <c r="O9" i="2"/>
  <c r="N9" i="2"/>
  <c r="M9" i="2"/>
  <c r="Q9" i="2" s="1"/>
  <c r="L9" i="2"/>
  <c r="P9" i="2" s="1"/>
  <c r="K9" i="2"/>
  <c r="R9" i="2" s="1"/>
  <c r="S9" i="2" s="1"/>
  <c r="O8" i="2"/>
  <c r="N8" i="2"/>
  <c r="M8" i="2"/>
  <c r="Q8" i="2" s="1"/>
  <c r="L8" i="2"/>
  <c r="P8" i="2" s="1"/>
  <c r="K8" i="2"/>
  <c r="F8" i="2"/>
  <c r="R8" i="2" s="1"/>
  <c r="O7" i="2"/>
  <c r="N7" i="2"/>
  <c r="M7" i="2"/>
  <c r="Q7" i="2" s="1"/>
  <c r="L7" i="2"/>
  <c r="P7" i="2" s="1"/>
  <c r="F7" i="2"/>
  <c r="R7" i="2" s="1"/>
  <c r="O6" i="2"/>
  <c r="N6" i="2"/>
  <c r="M6" i="2"/>
  <c r="Q6" i="2" s="1"/>
  <c r="L6" i="2"/>
  <c r="P6" i="2" s="1"/>
  <c r="K6" i="2"/>
  <c r="R6" i="2" s="1"/>
  <c r="S6" i="2" s="1"/>
  <c r="F6" i="2"/>
  <c r="J14" i="1"/>
  <c r="I14" i="1"/>
  <c r="H14" i="1"/>
  <c r="G14" i="1"/>
  <c r="F14" i="1"/>
  <c r="D14" i="1"/>
  <c r="M14" i="1" s="1"/>
  <c r="C14" i="1"/>
  <c r="L14" i="1" s="1"/>
  <c r="B14" i="1"/>
  <c r="K14" i="1" s="1"/>
  <c r="L13" i="1"/>
  <c r="G13" i="1"/>
  <c r="F13" i="1"/>
  <c r="E13" i="1"/>
  <c r="D13" i="1"/>
  <c r="M13" i="1" s="1"/>
  <c r="C13" i="1"/>
  <c r="B13" i="1"/>
  <c r="K13" i="1" s="1"/>
  <c r="M12" i="1"/>
  <c r="J12" i="1"/>
  <c r="I12" i="1"/>
  <c r="H12" i="1"/>
  <c r="G12" i="1"/>
  <c r="F12" i="1"/>
  <c r="E12" i="1"/>
  <c r="D12" i="1"/>
  <c r="C12" i="1"/>
  <c r="L12" i="1" s="1"/>
  <c r="B12" i="1"/>
  <c r="K12" i="1" s="1"/>
  <c r="M11" i="1"/>
  <c r="J11" i="1"/>
  <c r="I11" i="1"/>
  <c r="H11" i="1"/>
  <c r="G11" i="1"/>
  <c r="F11" i="1"/>
  <c r="E11" i="1"/>
  <c r="D11" i="1"/>
  <c r="C11" i="1"/>
  <c r="L11" i="1" s="1"/>
  <c r="B11" i="1"/>
  <c r="K11" i="1" s="1"/>
  <c r="M10" i="1"/>
  <c r="D10" i="1"/>
  <c r="C10" i="1"/>
  <c r="L10" i="1" s="1"/>
  <c r="B10" i="1"/>
  <c r="K10" i="1" s="1"/>
  <c r="K9" i="1"/>
  <c r="G9" i="1"/>
  <c r="F9" i="1"/>
  <c r="E9" i="1"/>
  <c r="D9" i="1"/>
  <c r="M9" i="1" s="1"/>
  <c r="C9" i="1"/>
  <c r="L9" i="1" s="1"/>
  <c r="B9" i="1"/>
  <c r="L8" i="1"/>
  <c r="G8" i="1"/>
  <c r="F8" i="1"/>
  <c r="E8" i="1"/>
  <c r="D8" i="1"/>
  <c r="M8" i="1" s="1"/>
  <c r="C8" i="1"/>
  <c r="B8" i="1"/>
  <c r="K8" i="1" s="1"/>
  <c r="M7" i="1"/>
  <c r="J7" i="1"/>
  <c r="I7" i="1"/>
  <c r="I15" i="1" s="1"/>
  <c r="H7" i="1"/>
  <c r="G7" i="1"/>
  <c r="F7" i="1"/>
  <c r="L7" i="1" s="1"/>
  <c r="E7" i="1"/>
  <c r="E15" i="1" s="1"/>
  <c r="J6" i="1"/>
  <c r="I6" i="1"/>
  <c r="H6" i="1"/>
  <c r="G6" i="1"/>
  <c r="M6" i="1" s="1"/>
  <c r="F6" i="1"/>
  <c r="L6" i="1" s="1"/>
  <c r="E6" i="1"/>
  <c r="K6" i="1" s="1"/>
  <c r="K5" i="1"/>
  <c r="J5" i="1"/>
  <c r="J15" i="1" s="1"/>
  <c r="I5" i="1"/>
  <c r="H5" i="1"/>
  <c r="H15" i="1" s="1"/>
  <c r="G5" i="1"/>
  <c r="F5" i="1"/>
  <c r="E5" i="1"/>
  <c r="D5" i="1"/>
  <c r="D15" i="1" s="1"/>
  <c r="C5" i="1"/>
  <c r="L5" i="1" s="1"/>
  <c r="B5" i="1"/>
  <c r="B15" i="1" s="1"/>
  <c r="K4" i="1"/>
  <c r="G4" i="1"/>
  <c r="G15" i="1" s="1"/>
  <c r="F4" i="1"/>
  <c r="F15" i="1" s="1"/>
  <c r="E4" i="1"/>
  <c r="S7" i="2" l="1"/>
  <c r="S8" i="2"/>
  <c r="M29" i="2"/>
  <c r="S26" i="2"/>
  <c r="R28" i="2"/>
  <c r="R21" i="2"/>
  <c r="S21" i="2" s="1"/>
  <c r="F21" i="2"/>
  <c r="F29" i="2" s="1"/>
  <c r="P26" i="2"/>
  <c r="P28" i="2" s="1"/>
  <c r="P29" i="2" s="1"/>
  <c r="Q26" i="2"/>
  <c r="Q28" i="2" s="1"/>
  <c r="Q29" i="2" s="1"/>
  <c r="M4" i="1"/>
  <c r="M5" i="1"/>
  <c r="K7" i="1"/>
  <c r="K15" i="1" s="1"/>
  <c r="C15" i="1"/>
  <c r="L4" i="1"/>
  <c r="L15" i="1" s="1"/>
  <c r="S28" i="2" l="1"/>
  <c r="R29" i="2"/>
  <c r="S29" i="2" s="1"/>
  <c r="M15" i="1"/>
  <c r="B16" i="1" s="1"/>
</calcChain>
</file>

<file path=xl/sharedStrings.xml><?xml version="1.0" encoding="utf-8"?>
<sst xmlns="http://schemas.openxmlformats.org/spreadsheetml/2006/main" count="114" uniqueCount="57">
  <si>
    <t>งานพัฒนาทรัพยากรสารนิเทศ  : สถิติการสั่งซื้อหนังสือในปีงบประมาณ 2556 แยกตามเดือน (ภายใต้งบประมาณ 1.8 ล้านบาท)</t>
  </si>
  <si>
    <t>เดือน</t>
  </si>
  <si>
    <t>หนังสือภาษาไทย</t>
  </si>
  <si>
    <t>หนังสือภาษาต่างประเทศ</t>
  </si>
  <si>
    <t>สิ่งพิมพ์รายปี</t>
  </si>
  <si>
    <t>รวมทั้งสิ้น</t>
  </si>
  <si>
    <t>ชื่อ</t>
  </si>
  <si>
    <t>เล่ม</t>
  </si>
  <si>
    <t>จำนวนเงิน</t>
  </si>
  <si>
    <t>ตุลาคม 2555</t>
  </si>
  <si>
    <t>พฤศจิกายน 2555</t>
  </si>
  <si>
    <t>ธันวาคม 2555</t>
  </si>
  <si>
    <t>มกราคม 2556</t>
  </si>
  <si>
    <t>กุมภาพันธ์ 2556</t>
  </si>
  <si>
    <t>มีนาคม 2556 * (งบบัณฑิต)</t>
  </si>
  <si>
    <t>มีนาคม 2556</t>
  </si>
  <si>
    <t>เมษายน 2556</t>
  </si>
  <si>
    <t>พฤกษภาคม 2556</t>
  </si>
  <si>
    <t>มิถุนายน 2556</t>
  </si>
  <si>
    <t>กรกฏาคม 2556</t>
  </si>
  <si>
    <t>รวม</t>
  </si>
  <si>
    <t>ยอดคงเหลือ</t>
  </si>
  <si>
    <t>* งบบัณฑิตวิทยาลัย</t>
  </si>
  <si>
    <t>งานพัฒนาทรัพยากรสารนิเทศ  : สถิติการสั่งซื้อหนังสือในปีงบประมาณ 2556 แยกตามหน่วยงาน (ภายใต้งบประมาณ 1.8 ล้านบาท)</t>
  </si>
  <si>
    <t>ภาควิชา / หน่วยงาน / หลักสูตร</t>
  </si>
  <si>
    <t>เสนอซื้อโดยอาจารย์/บุคลากร/ภาควิชา/หน่วยงาน</t>
  </si>
  <si>
    <t>เสนอซื้อโดยนักศึกษา</t>
  </si>
  <si>
    <t>ค่าใช้จ่าย</t>
  </si>
  <si>
    <t>ENG</t>
  </si>
  <si>
    <t>THAI</t>
  </si>
  <si>
    <t>ราคารวม</t>
  </si>
  <si>
    <t>ยอดรวม</t>
  </si>
  <si>
    <t>จำนวนเงินที่ใช้</t>
  </si>
  <si>
    <t>ราคาเฉลี่ยต่อเล่ม</t>
  </si>
  <si>
    <t>จำนวน (ชื่อเรื่อง)</t>
  </si>
  <si>
    <t>จำนวน (เล่ม)</t>
  </si>
  <si>
    <t>กายวิภาคศาสตร์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</si>
  <si>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</si>
  <si>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</si>
  <si>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</si>
  <si>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</si>
  <si>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</si>
  <si>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</si>
  <si>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</si>
  <si>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เภสัชวิทยา</t>
  </si>
  <si>
    <t>สรีรวิทยา</t>
  </si>
  <si>
    <t>เวชศาสตร์ระดับโมเลกุล</t>
  </si>
  <si>
    <t>แพทย์ กทม.</t>
  </si>
  <si>
    <t>นิติวิทยาศาสตร์</t>
  </si>
  <si>
    <t>วิทยาศาสตร์และวิศวกรรมวัสดุ</t>
  </si>
  <si>
    <t>หน่วยความร่วมมือการวิจัยด้านวิทยาศาสตร์ชีวภาพฯ</t>
  </si>
  <si>
    <t>ห้องสมุด</t>
  </si>
  <si>
    <t>เสนอซื้อโดยบุคลากรห้องสมุด</t>
  </si>
  <si>
    <t>ห้องสมุดคัดเลือกเอง</t>
  </si>
  <si>
    <t>หนังสือทั่วไป</t>
  </si>
  <si>
    <t>สิ่งพิมพ์ต่อเนื่องรายปี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</si>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</sst>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[$-409]mmm\-yy;@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0"/>
      <name val="Microsoft Sans Serif"/>
      <family val="2"/>
    </font>
    <font>
      <sz val="10"/>
      <name val="Microsoft Sans Serif"/>
      <family val="2"/>
    </font>
    <font>
      <b/>
      <u/>
      <sz val="10"/>
      <name val="Microsoft Sans Serif"/>
      <family val="2"/>
    </font>
    <font>
      <b/>
      <u/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7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187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8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7" fontId="2" fillId="0" borderId="0" xfId="0" applyNumberFormat="1" applyFont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2" borderId="14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0" fontId="8" fillId="2" borderId="14" xfId="0" applyFont="1" applyFill="1" applyBorder="1" applyAlignment="1">
      <alignment horizontal="right" vertical="top" wrapText="1"/>
    </xf>
    <xf numFmtId="0" fontId="8" fillId="2" borderId="17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3" fontId="7" fillId="0" borderId="2" xfId="1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3" fontId="3" fillId="0" borderId="6" xfId="1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3" fontId="3" fillId="0" borderId="22" xfId="1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3" fontId="7" fillId="0" borderId="21" xfId="1" applyFont="1" applyFill="1" applyBorder="1" applyAlignment="1">
      <alignment horizontal="center" vertical="top" wrapText="1"/>
    </xf>
    <xf numFmtId="1" fontId="7" fillId="0" borderId="21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th-TH"/>
              <a:t>งานพัฒนาทรัพยากรสารนิเทศ  : สถิติการสั่งซื้อหนังสือในปีงบประมาณ 2556 แยกตามเดือน (ภายใต้งบประมาณ 1.8 ล้านบาท)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81013204177751E-2"/>
          <c:y val="9.9486290391686216E-2"/>
          <c:w val="0.74233941534006487"/>
          <c:h val="0.7824488878754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'[1]สรุป (1)'!$B$2:$D$2</c:f>
              <c:strCache>
                <c:ptCount val="1"/>
                <c:pt idx="0">
                  <c:v>หนังสือภาษาไทย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'[1]สรุป (1)'!$A$4:$A$14</c:f>
              <c:strCache>
                <c:ptCount val="11"/>
                <c:pt idx="0">
                  <c:v>ตุลาคม 2555</c:v>
                </c:pt>
                <c:pt idx="1">
                  <c:v>พฤศจิกายน 2555</c:v>
                </c:pt>
                <c:pt idx="2">
                  <c:v>ธันวาคม 2555</c:v>
                </c:pt>
                <c:pt idx="3">
                  <c:v>มกราคม 2556</c:v>
                </c:pt>
                <c:pt idx="4">
                  <c:v>กุมภาพันธ์ 2556</c:v>
                </c:pt>
                <c:pt idx="5">
                  <c:v>มีนาคม 2556 * (งบบัณฑิต)</c:v>
                </c:pt>
                <c:pt idx="6">
                  <c:v>มีนาคม 2556</c:v>
                </c:pt>
                <c:pt idx="7">
                  <c:v>เมษายน 2556</c:v>
                </c:pt>
                <c:pt idx="8">
                  <c:v>พฤกษภาคม 2556</c:v>
                </c:pt>
                <c:pt idx="9">
                  <c:v>มิถุนายน 2556</c:v>
                </c:pt>
                <c:pt idx="10">
                  <c:v>กรกฏาคม 2556</c:v>
                </c:pt>
              </c:strCache>
            </c:strRef>
          </c:cat>
          <c:val>
            <c:numRef>
              <c:f>'[1]สรุป (1)'!$D$4:$D$14</c:f>
              <c:numCache>
                <c:formatCode>#,##0.00</c:formatCode>
                <c:ptCount val="11"/>
                <c:pt idx="0">
                  <c:v>153</c:v>
                </c:pt>
                <c:pt idx="1">
                  <c:v>5439.55</c:v>
                </c:pt>
                <c:pt idx="2">
                  <c:v>0</c:v>
                </c:pt>
                <c:pt idx="3">
                  <c:v>0</c:v>
                </c:pt>
                <c:pt idx="4">
                  <c:v>3782.6</c:v>
                </c:pt>
                <c:pt idx="5">
                  <c:v>1010.7</c:v>
                </c:pt>
                <c:pt idx="6">
                  <c:v>150</c:v>
                </c:pt>
                <c:pt idx="7">
                  <c:v>4431.25</c:v>
                </c:pt>
                <c:pt idx="8">
                  <c:v>864</c:v>
                </c:pt>
                <c:pt idx="9">
                  <c:v>418.5</c:v>
                </c:pt>
                <c:pt idx="10">
                  <c:v>2868.2</c:v>
                </c:pt>
              </c:numCache>
            </c:numRef>
          </c:val>
        </c:ser>
        <c:ser>
          <c:idx val="1"/>
          <c:order val="1"/>
          <c:tx>
            <c:strRef>
              <c:f>'[1]สรุป (1)'!$E$2:$G$2</c:f>
              <c:strCache>
                <c:ptCount val="1"/>
                <c:pt idx="0">
                  <c:v>หนังสือภาษาต่างประเทศ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'[1]สรุป (1)'!$A$4:$A$14</c:f>
              <c:strCache>
                <c:ptCount val="11"/>
                <c:pt idx="0">
                  <c:v>ตุลาคม 2555</c:v>
                </c:pt>
                <c:pt idx="1">
                  <c:v>พฤศจิกายน 2555</c:v>
                </c:pt>
                <c:pt idx="2">
                  <c:v>ธันวาคม 2555</c:v>
                </c:pt>
                <c:pt idx="3">
                  <c:v>มกราคม 2556</c:v>
                </c:pt>
                <c:pt idx="4">
                  <c:v>กุมภาพันธ์ 2556</c:v>
                </c:pt>
                <c:pt idx="5">
                  <c:v>มีนาคม 2556 * (งบบัณฑิต)</c:v>
                </c:pt>
                <c:pt idx="6">
                  <c:v>มีนาคม 2556</c:v>
                </c:pt>
                <c:pt idx="7">
                  <c:v>เมษายน 2556</c:v>
                </c:pt>
                <c:pt idx="8">
                  <c:v>พฤกษภาคม 2556</c:v>
                </c:pt>
                <c:pt idx="9">
                  <c:v>มิถุนายน 2556</c:v>
                </c:pt>
                <c:pt idx="10">
                  <c:v>กรกฏาคม 2556</c:v>
                </c:pt>
              </c:strCache>
            </c:strRef>
          </c:cat>
          <c:val>
            <c:numRef>
              <c:f>'[1]สรุป (1)'!$G$4:$G$14</c:f>
              <c:numCache>
                <c:formatCode>#,##0.00</c:formatCode>
                <c:ptCount val="11"/>
                <c:pt idx="0">
                  <c:v>121921.4</c:v>
                </c:pt>
                <c:pt idx="1">
                  <c:v>93887.95</c:v>
                </c:pt>
                <c:pt idx="2">
                  <c:v>146760.15</c:v>
                </c:pt>
                <c:pt idx="3">
                  <c:v>177695.75</c:v>
                </c:pt>
                <c:pt idx="4">
                  <c:v>277190.902</c:v>
                </c:pt>
                <c:pt idx="5">
                  <c:v>175409.2</c:v>
                </c:pt>
                <c:pt idx="6">
                  <c:v>0</c:v>
                </c:pt>
                <c:pt idx="7">
                  <c:v>89237.150000000009</c:v>
                </c:pt>
                <c:pt idx="8">
                  <c:v>234744.45000000004</c:v>
                </c:pt>
                <c:pt idx="9">
                  <c:v>54562</c:v>
                </c:pt>
                <c:pt idx="10">
                  <c:v>196558.2</c:v>
                </c:pt>
              </c:numCache>
            </c:numRef>
          </c:val>
        </c:ser>
        <c:ser>
          <c:idx val="2"/>
          <c:order val="2"/>
          <c:tx>
            <c:strRef>
              <c:f>'[1]สรุป (1)'!$H$2:$J$2</c:f>
              <c:strCache>
                <c:ptCount val="1"/>
                <c:pt idx="0">
                  <c:v>สิ่งพิมพ์รายปี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'[1]สรุป (1)'!$A$4:$A$14</c:f>
              <c:strCache>
                <c:ptCount val="11"/>
                <c:pt idx="0">
                  <c:v>ตุลาคม 2555</c:v>
                </c:pt>
                <c:pt idx="1">
                  <c:v>พฤศจิกายน 2555</c:v>
                </c:pt>
                <c:pt idx="2">
                  <c:v>ธันวาคม 2555</c:v>
                </c:pt>
                <c:pt idx="3">
                  <c:v>มกราคม 2556</c:v>
                </c:pt>
                <c:pt idx="4">
                  <c:v>กุมภาพันธ์ 2556</c:v>
                </c:pt>
                <c:pt idx="5">
                  <c:v>มีนาคม 2556 * (งบบัณฑิต)</c:v>
                </c:pt>
                <c:pt idx="6">
                  <c:v>มีนาคม 2556</c:v>
                </c:pt>
                <c:pt idx="7">
                  <c:v>เมษายน 2556</c:v>
                </c:pt>
                <c:pt idx="8">
                  <c:v>พฤกษภาคม 2556</c:v>
                </c:pt>
                <c:pt idx="9">
                  <c:v>มิถุนายน 2556</c:v>
                </c:pt>
                <c:pt idx="10">
                  <c:v>กรกฏาคม 2556</c:v>
                </c:pt>
              </c:strCache>
            </c:strRef>
          </c:cat>
          <c:val>
            <c:numRef>
              <c:f>'[1]สรุป (1)'!$J$4:$J$14</c:f>
              <c:numCache>
                <c:formatCode>#,##0.00</c:formatCode>
                <c:ptCount val="11"/>
                <c:pt idx="0">
                  <c:v>0</c:v>
                </c:pt>
                <c:pt idx="1">
                  <c:v>59355</c:v>
                </c:pt>
                <c:pt idx="2">
                  <c:v>66186</c:v>
                </c:pt>
                <c:pt idx="3">
                  <c:v>55467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63450</c:v>
                </c:pt>
                <c:pt idx="8">
                  <c:v>56169</c:v>
                </c:pt>
                <c:pt idx="9">
                  <c:v>0</c:v>
                </c:pt>
                <c:pt idx="10">
                  <c:v>63360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179936"/>
        <c:axId val="382180720"/>
      </c:barChart>
      <c:catAx>
        <c:axId val="3821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th-TH"/>
          </a:p>
        </c:txPr>
        <c:crossAx val="382180720"/>
        <c:crosses val="autoZero"/>
        <c:auto val="0"/>
        <c:lblAlgn val="ctr"/>
        <c:lblOffset val="100"/>
        <c:noMultiLvlLbl val="0"/>
      </c:catAx>
      <c:valAx>
        <c:axId val="3821807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th-TH"/>
          </a:p>
        </c:txPr>
        <c:crossAx val="38217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1052244667502"/>
          <c:y val="0.31247573465081568"/>
          <c:w val="0.14948331139118787"/>
          <c:h val="0.3944834542740981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18</xdr:row>
      <xdr:rowOff>200025</xdr:rowOff>
    </xdr:from>
    <xdr:to>
      <xdr:col>12</xdr:col>
      <xdr:colOff>923925</xdr:colOff>
      <xdr:row>32</xdr:row>
      <xdr:rowOff>180975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11;&#3640;&#3588;&#3656;&#3634;&#3627;&#3609;&#3633;&#3591;&#3626;&#3639;&#3629;&#3619;&#3634;&#3618;&#3648;&#3604;&#3639;&#3629;&#3609;%20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แยกตามภาควิชา-หลักสูตร"/>
      <sheetName val="สรุปรายเดือน"/>
      <sheetName val="Sheet1"/>
      <sheetName val="สรุป"/>
      <sheetName val="สรุป (1)"/>
      <sheetName val="สรุปแยกตามภาควิชา"/>
      <sheetName val="สรุป (3)"/>
      <sheetName val="Sheet4"/>
      <sheetName val="Sheet5"/>
      <sheetName val="Oct. 54"/>
      <sheetName val="Nov. 55"/>
      <sheetName val="Dec. 55"/>
      <sheetName val="Jan. 56"/>
      <sheetName val="Feb 56"/>
      <sheetName val="Mar 56-1"/>
      <sheetName val="Mar 56-2"/>
      <sheetName val="Apr 56"/>
      <sheetName val="May 56"/>
      <sheetName val="June 56"/>
      <sheetName val="July 56"/>
      <sheetName val="รายชื่อไม่อนุมัติ"/>
      <sheetName val="OS-OP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หนังสือภาษาไทย</v>
          </cell>
          <cell r="E2" t="str">
            <v>หนังสือภาษาต่างประเทศ</v>
          </cell>
          <cell r="H2" t="str">
            <v>สิ่งพิมพ์รายปี</v>
          </cell>
        </row>
        <row r="4">
          <cell r="A4" t="str">
            <v>ตุลาคม 2555</v>
          </cell>
          <cell r="D4">
            <v>153</v>
          </cell>
          <cell r="G4">
            <v>121921.4</v>
          </cell>
          <cell r="J4">
            <v>0</v>
          </cell>
        </row>
        <row r="5">
          <cell r="A5" t="str">
            <v>พฤศจิกายน 2555</v>
          </cell>
          <cell r="D5">
            <v>5439.55</v>
          </cell>
          <cell r="G5">
            <v>93887.95</v>
          </cell>
          <cell r="J5">
            <v>59355</v>
          </cell>
        </row>
        <row r="6">
          <cell r="A6" t="str">
            <v>ธันวาคม 2555</v>
          </cell>
          <cell r="D6">
            <v>0</v>
          </cell>
          <cell r="G6">
            <v>146760.15</v>
          </cell>
          <cell r="J6">
            <v>66186</v>
          </cell>
        </row>
        <row r="7">
          <cell r="A7" t="str">
            <v>มกราคม 2556</v>
          </cell>
          <cell r="D7">
            <v>0</v>
          </cell>
          <cell r="G7">
            <v>177695.75</v>
          </cell>
          <cell r="J7">
            <v>55467</v>
          </cell>
        </row>
        <row r="8">
          <cell r="A8" t="str">
            <v>กุมภาพันธ์ 2556</v>
          </cell>
          <cell r="D8">
            <v>3782.6</v>
          </cell>
          <cell r="G8">
            <v>277190.902</v>
          </cell>
          <cell r="J8">
            <v>0</v>
          </cell>
        </row>
        <row r="9">
          <cell r="A9" t="str">
            <v>มีนาคม 2556 * (งบบัณฑิต)</v>
          </cell>
          <cell r="D9">
            <v>1010.7</v>
          </cell>
          <cell r="G9">
            <v>175409.2</v>
          </cell>
          <cell r="J9">
            <v>0</v>
          </cell>
        </row>
        <row r="10">
          <cell r="A10" t="str">
            <v>มีนาคม 2556</v>
          </cell>
          <cell r="D10">
            <v>150</v>
          </cell>
          <cell r="G10">
            <v>0</v>
          </cell>
          <cell r="J10">
            <v>0</v>
          </cell>
        </row>
        <row r="11">
          <cell r="A11" t="str">
            <v>เมษายน 2556</v>
          </cell>
          <cell r="D11">
            <v>4431.25</v>
          </cell>
          <cell r="G11">
            <v>89237.150000000009</v>
          </cell>
          <cell r="J11">
            <v>63450</v>
          </cell>
        </row>
        <row r="12">
          <cell r="A12" t="str">
            <v>พฤกษภาคม 2556</v>
          </cell>
          <cell r="D12">
            <v>864</v>
          </cell>
          <cell r="G12">
            <v>234744.45000000004</v>
          </cell>
          <cell r="J12">
            <v>56169</v>
          </cell>
        </row>
        <row r="13">
          <cell r="A13" t="str">
            <v>มิถุนายน 2556</v>
          </cell>
          <cell r="D13">
            <v>418.5</v>
          </cell>
          <cell r="G13">
            <v>54562</v>
          </cell>
          <cell r="J13">
            <v>0</v>
          </cell>
        </row>
        <row r="14">
          <cell r="A14" t="str">
            <v>กรกฏาคม 2556</v>
          </cell>
          <cell r="D14">
            <v>2868.2</v>
          </cell>
          <cell r="G14">
            <v>196558.2</v>
          </cell>
          <cell r="J14">
            <v>63360</v>
          </cell>
        </row>
      </sheetData>
      <sheetData sheetId="5"/>
      <sheetData sheetId="6"/>
      <sheetData sheetId="7"/>
      <sheetData sheetId="8"/>
      <sheetData sheetId="9">
        <row r="44">
          <cell r="A44">
            <v>38</v>
          </cell>
        </row>
        <row r="45">
          <cell r="J45">
            <v>40</v>
          </cell>
          <cell r="K45">
            <v>121921.4</v>
          </cell>
        </row>
      </sheetData>
      <sheetData sheetId="10">
        <row r="25">
          <cell r="A25">
            <v>21</v>
          </cell>
        </row>
        <row r="26">
          <cell r="J26">
            <v>21</v>
          </cell>
          <cell r="K26">
            <v>5439.55</v>
          </cell>
        </row>
        <row r="69">
          <cell r="A69">
            <v>43</v>
          </cell>
        </row>
        <row r="70">
          <cell r="J70">
            <v>47</v>
          </cell>
          <cell r="K70">
            <v>93887.95</v>
          </cell>
        </row>
        <row r="81">
          <cell r="A81">
            <v>10</v>
          </cell>
        </row>
        <row r="82">
          <cell r="J82">
            <v>10</v>
          </cell>
          <cell r="K82">
            <v>59355</v>
          </cell>
        </row>
      </sheetData>
      <sheetData sheetId="11">
        <row r="37">
          <cell r="A37">
            <v>33</v>
          </cell>
        </row>
        <row r="38">
          <cell r="J38">
            <v>44</v>
          </cell>
          <cell r="K38">
            <v>146760.15</v>
          </cell>
        </row>
        <row r="51">
          <cell r="A51">
            <v>12</v>
          </cell>
        </row>
        <row r="52">
          <cell r="J52">
            <v>12</v>
          </cell>
          <cell r="K52">
            <v>66186</v>
          </cell>
        </row>
      </sheetData>
      <sheetData sheetId="12">
        <row r="64">
          <cell r="A64">
            <v>60</v>
          </cell>
        </row>
        <row r="65">
          <cell r="J65">
            <v>60</v>
          </cell>
          <cell r="K65">
            <v>177695.75</v>
          </cell>
        </row>
        <row r="75">
          <cell r="A75">
            <v>9</v>
          </cell>
        </row>
        <row r="76">
          <cell r="J76">
            <v>9</v>
          </cell>
          <cell r="K76">
            <v>55467</v>
          </cell>
        </row>
      </sheetData>
      <sheetData sheetId="13">
        <row r="22">
          <cell r="A22">
            <v>18</v>
          </cell>
        </row>
        <row r="23">
          <cell r="J23">
            <v>18</v>
          </cell>
          <cell r="K23">
            <v>3782.6</v>
          </cell>
        </row>
        <row r="121">
          <cell r="A121">
            <v>98</v>
          </cell>
        </row>
        <row r="122">
          <cell r="J122">
            <v>98</v>
          </cell>
          <cell r="K122">
            <v>277190.902</v>
          </cell>
        </row>
      </sheetData>
      <sheetData sheetId="14">
        <row r="10">
          <cell r="A10">
            <v>6</v>
          </cell>
        </row>
        <row r="11">
          <cell r="J11">
            <v>6</v>
          </cell>
          <cell r="K11">
            <v>1010.7</v>
          </cell>
        </row>
        <row r="61">
          <cell r="A61">
            <v>50</v>
          </cell>
        </row>
        <row r="62">
          <cell r="J62">
            <v>52</v>
          </cell>
          <cell r="K62">
            <v>175409.2</v>
          </cell>
        </row>
      </sheetData>
      <sheetData sheetId="15">
        <row r="5">
          <cell r="A5">
            <v>1</v>
          </cell>
          <cell r="K5">
            <v>150</v>
          </cell>
        </row>
        <row r="6">
          <cell r="J6">
            <v>1</v>
          </cell>
        </row>
      </sheetData>
      <sheetData sheetId="16">
        <row r="29">
          <cell r="A29">
            <v>25</v>
          </cell>
        </row>
        <row r="30">
          <cell r="J30">
            <v>25</v>
          </cell>
          <cell r="K30">
            <v>4431.25</v>
          </cell>
        </row>
        <row r="63">
          <cell r="A63">
            <v>33</v>
          </cell>
        </row>
        <row r="64">
          <cell r="J64">
            <v>38</v>
          </cell>
          <cell r="K64">
            <v>89237.150000000009</v>
          </cell>
        </row>
        <row r="76">
          <cell r="A76">
            <v>11</v>
          </cell>
        </row>
        <row r="77">
          <cell r="J77">
            <v>11</v>
          </cell>
          <cell r="K77">
            <v>63450</v>
          </cell>
        </row>
      </sheetData>
      <sheetData sheetId="17">
        <row r="7">
          <cell r="A7">
            <v>3</v>
          </cell>
        </row>
        <row r="8">
          <cell r="J8">
            <v>3</v>
          </cell>
          <cell r="K8">
            <v>864</v>
          </cell>
        </row>
        <row r="91">
          <cell r="A91">
            <v>83</v>
          </cell>
        </row>
        <row r="92">
          <cell r="J92">
            <v>96</v>
          </cell>
          <cell r="K92">
            <v>234744.45000000004</v>
          </cell>
        </row>
        <row r="102">
          <cell r="A102">
            <v>9</v>
          </cell>
        </row>
        <row r="103">
          <cell r="J103">
            <v>9</v>
          </cell>
          <cell r="K103">
            <v>56169</v>
          </cell>
        </row>
      </sheetData>
      <sheetData sheetId="18">
        <row r="6">
          <cell r="A6">
            <v>2</v>
          </cell>
        </row>
        <row r="7">
          <cell r="J7">
            <v>2</v>
          </cell>
          <cell r="K7">
            <v>418.5</v>
          </cell>
        </row>
        <row r="24">
          <cell r="A24">
            <v>19</v>
          </cell>
        </row>
        <row r="25">
          <cell r="J25">
            <v>21</v>
          </cell>
          <cell r="K25">
            <v>54562</v>
          </cell>
        </row>
      </sheetData>
      <sheetData sheetId="19">
        <row r="17">
          <cell r="A17">
            <v>13</v>
          </cell>
        </row>
        <row r="18">
          <cell r="J18">
            <v>13</v>
          </cell>
          <cell r="K18">
            <v>2868.2</v>
          </cell>
        </row>
        <row r="72">
          <cell r="J72">
            <v>67</v>
          </cell>
          <cell r="K72">
            <v>196558.2</v>
          </cell>
        </row>
        <row r="84">
          <cell r="A84">
            <v>11</v>
          </cell>
        </row>
        <row r="85">
          <cell r="J85">
            <v>11</v>
          </cell>
          <cell r="K85">
            <v>63360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K26" sqref="K26"/>
    </sheetView>
  </sheetViews>
  <sheetFormatPr defaultRowHeight="24.95" customHeight="1" x14ac:dyDescent="0.2"/>
  <cols>
    <col min="1" max="1" width="14.625" style="53" customWidth="1"/>
    <col min="2" max="5" width="8.25" style="53" customWidth="1"/>
    <col min="6" max="6" width="10.75" style="53" customWidth="1"/>
    <col min="7" max="10" width="8.25" style="53" customWidth="1"/>
    <col min="11" max="11" width="10.75" style="53" customWidth="1"/>
    <col min="12" max="17" width="8.25" style="53" customWidth="1"/>
    <col min="18" max="18" width="11.875" style="54" customWidth="1"/>
    <col min="19" max="19" width="11.125" style="54" customWidth="1"/>
    <col min="20" max="256" width="9" style="29"/>
    <col min="257" max="257" width="14.625" style="29" customWidth="1"/>
    <col min="258" max="261" width="8.25" style="29" customWidth="1"/>
    <col min="262" max="262" width="10.75" style="29" customWidth="1"/>
    <col min="263" max="266" width="8.25" style="29" customWidth="1"/>
    <col min="267" max="267" width="10.75" style="29" customWidth="1"/>
    <col min="268" max="273" width="8.25" style="29" customWidth="1"/>
    <col min="274" max="274" width="11.875" style="29" customWidth="1"/>
    <col min="275" max="275" width="11.125" style="29" customWidth="1"/>
    <col min="276" max="512" width="9" style="29"/>
    <col min="513" max="513" width="14.625" style="29" customWidth="1"/>
    <col min="514" max="517" width="8.25" style="29" customWidth="1"/>
    <col min="518" max="518" width="10.75" style="29" customWidth="1"/>
    <col min="519" max="522" width="8.25" style="29" customWidth="1"/>
    <col min="523" max="523" width="10.75" style="29" customWidth="1"/>
    <col min="524" max="529" width="8.25" style="29" customWidth="1"/>
    <col min="530" max="530" width="11.875" style="29" customWidth="1"/>
    <col min="531" max="531" width="11.125" style="29" customWidth="1"/>
    <col min="532" max="768" width="9" style="29"/>
    <col min="769" max="769" width="14.625" style="29" customWidth="1"/>
    <col min="770" max="773" width="8.25" style="29" customWidth="1"/>
    <col min="774" max="774" width="10.75" style="29" customWidth="1"/>
    <col min="775" max="778" width="8.25" style="29" customWidth="1"/>
    <col min="779" max="779" width="10.75" style="29" customWidth="1"/>
    <col min="780" max="785" width="8.25" style="29" customWidth="1"/>
    <col min="786" max="786" width="11.875" style="29" customWidth="1"/>
    <col min="787" max="787" width="11.125" style="29" customWidth="1"/>
    <col min="788" max="1024" width="9" style="29"/>
    <col min="1025" max="1025" width="14.625" style="29" customWidth="1"/>
    <col min="1026" max="1029" width="8.25" style="29" customWidth="1"/>
    <col min="1030" max="1030" width="10.75" style="29" customWidth="1"/>
    <col min="1031" max="1034" width="8.25" style="29" customWidth="1"/>
    <col min="1035" max="1035" width="10.75" style="29" customWidth="1"/>
    <col min="1036" max="1041" width="8.25" style="29" customWidth="1"/>
    <col min="1042" max="1042" width="11.875" style="29" customWidth="1"/>
    <col min="1043" max="1043" width="11.125" style="29" customWidth="1"/>
    <col min="1044" max="1280" width="9" style="29"/>
    <col min="1281" max="1281" width="14.625" style="29" customWidth="1"/>
    <col min="1282" max="1285" width="8.25" style="29" customWidth="1"/>
    <col min="1286" max="1286" width="10.75" style="29" customWidth="1"/>
    <col min="1287" max="1290" width="8.25" style="29" customWidth="1"/>
    <col min="1291" max="1291" width="10.75" style="29" customWidth="1"/>
    <col min="1292" max="1297" width="8.25" style="29" customWidth="1"/>
    <col min="1298" max="1298" width="11.875" style="29" customWidth="1"/>
    <col min="1299" max="1299" width="11.125" style="29" customWidth="1"/>
    <col min="1300" max="1536" width="9" style="29"/>
    <col min="1537" max="1537" width="14.625" style="29" customWidth="1"/>
    <col min="1538" max="1541" width="8.25" style="29" customWidth="1"/>
    <col min="1542" max="1542" width="10.75" style="29" customWidth="1"/>
    <col min="1543" max="1546" width="8.25" style="29" customWidth="1"/>
    <col min="1547" max="1547" width="10.75" style="29" customWidth="1"/>
    <col min="1548" max="1553" width="8.25" style="29" customWidth="1"/>
    <col min="1554" max="1554" width="11.875" style="29" customWidth="1"/>
    <col min="1555" max="1555" width="11.125" style="29" customWidth="1"/>
    <col min="1556" max="1792" width="9" style="29"/>
    <col min="1793" max="1793" width="14.625" style="29" customWidth="1"/>
    <col min="1794" max="1797" width="8.25" style="29" customWidth="1"/>
    <col min="1798" max="1798" width="10.75" style="29" customWidth="1"/>
    <col min="1799" max="1802" width="8.25" style="29" customWidth="1"/>
    <col min="1803" max="1803" width="10.75" style="29" customWidth="1"/>
    <col min="1804" max="1809" width="8.25" style="29" customWidth="1"/>
    <col min="1810" max="1810" width="11.875" style="29" customWidth="1"/>
    <col min="1811" max="1811" width="11.125" style="29" customWidth="1"/>
    <col min="1812" max="2048" width="9" style="29"/>
    <col min="2049" max="2049" width="14.625" style="29" customWidth="1"/>
    <col min="2050" max="2053" width="8.25" style="29" customWidth="1"/>
    <col min="2054" max="2054" width="10.75" style="29" customWidth="1"/>
    <col min="2055" max="2058" width="8.25" style="29" customWidth="1"/>
    <col min="2059" max="2059" width="10.75" style="29" customWidth="1"/>
    <col min="2060" max="2065" width="8.25" style="29" customWidth="1"/>
    <col min="2066" max="2066" width="11.875" style="29" customWidth="1"/>
    <col min="2067" max="2067" width="11.125" style="29" customWidth="1"/>
    <col min="2068" max="2304" width="9" style="29"/>
    <col min="2305" max="2305" width="14.625" style="29" customWidth="1"/>
    <col min="2306" max="2309" width="8.25" style="29" customWidth="1"/>
    <col min="2310" max="2310" width="10.75" style="29" customWidth="1"/>
    <col min="2311" max="2314" width="8.25" style="29" customWidth="1"/>
    <col min="2315" max="2315" width="10.75" style="29" customWidth="1"/>
    <col min="2316" max="2321" width="8.25" style="29" customWidth="1"/>
    <col min="2322" max="2322" width="11.875" style="29" customWidth="1"/>
    <col min="2323" max="2323" width="11.125" style="29" customWidth="1"/>
    <col min="2324" max="2560" width="9" style="29"/>
    <col min="2561" max="2561" width="14.625" style="29" customWidth="1"/>
    <col min="2562" max="2565" width="8.25" style="29" customWidth="1"/>
    <col min="2566" max="2566" width="10.75" style="29" customWidth="1"/>
    <col min="2567" max="2570" width="8.25" style="29" customWidth="1"/>
    <col min="2571" max="2571" width="10.75" style="29" customWidth="1"/>
    <col min="2572" max="2577" width="8.25" style="29" customWidth="1"/>
    <col min="2578" max="2578" width="11.875" style="29" customWidth="1"/>
    <col min="2579" max="2579" width="11.125" style="29" customWidth="1"/>
    <col min="2580" max="2816" width="9" style="29"/>
    <col min="2817" max="2817" width="14.625" style="29" customWidth="1"/>
    <col min="2818" max="2821" width="8.25" style="29" customWidth="1"/>
    <col min="2822" max="2822" width="10.75" style="29" customWidth="1"/>
    <col min="2823" max="2826" width="8.25" style="29" customWidth="1"/>
    <col min="2827" max="2827" width="10.75" style="29" customWidth="1"/>
    <col min="2828" max="2833" width="8.25" style="29" customWidth="1"/>
    <col min="2834" max="2834" width="11.875" style="29" customWidth="1"/>
    <col min="2835" max="2835" width="11.125" style="29" customWidth="1"/>
    <col min="2836" max="3072" width="9" style="29"/>
    <col min="3073" max="3073" width="14.625" style="29" customWidth="1"/>
    <col min="3074" max="3077" width="8.25" style="29" customWidth="1"/>
    <col min="3078" max="3078" width="10.75" style="29" customWidth="1"/>
    <col min="3079" max="3082" width="8.25" style="29" customWidth="1"/>
    <col min="3083" max="3083" width="10.75" style="29" customWidth="1"/>
    <col min="3084" max="3089" width="8.25" style="29" customWidth="1"/>
    <col min="3090" max="3090" width="11.875" style="29" customWidth="1"/>
    <col min="3091" max="3091" width="11.125" style="29" customWidth="1"/>
    <col min="3092" max="3328" width="9" style="29"/>
    <col min="3329" max="3329" width="14.625" style="29" customWidth="1"/>
    <col min="3330" max="3333" width="8.25" style="29" customWidth="1"/>
    <col min="3334" max="3334" width="10.75" style="29" customWidth="1"/>
    <col min="3335" max="3338" width="8.25" style="29" customWidth="1"/>
    <col min="3339" max="3339" width="10.75" style="29" customWidth="1"/>
    <col min="3340" max="3345" width="8.25" style="29" customWidth="1"/>
    <col min="3346" max="3346" width="11.875" style="29" customWidth="1"/>
    <col min="3347" max="3347" width="11.125" style="29" customWidth="1"/>
    <col min="3348" max="3584" width="9" style="29"/>
    <col min="3585" max="3585" width="14.625" style="29" customWidth="1"/>
    <col min="3586" max="3589" width="8.25" style="29" customWidth="1"/>
    <col min="3590" max="3590" width="10.75" style="29" customWidth="1"/>
    <col min="3591" max="3594" width="8.25" style="29" customWidth="1"/>
    <col min="3595" max="3595" width="10.75" style="29" customWidth="1"/>
    <col min="3596" max="3601" width="8.25" style="29" customWidth="1"/>
    <col min="3602" max="3602" width="11.875" style="29" customWidth="1"/>
    <col min="3603" max="3603" width="11.125" style="29" customWidth="1"/>
    <col min="3604" max="3840" width="9" style="29"/>
    <col min="3841" max="3841" width="14.625" style="29" customWidth="1"/>
    <col min="3842" max="3845" width="8.25" style="29" customWidth="1"/>
    <col min="3846" max="3846" width="10.75" style="29" customWidth="1"/>
    <col min="3847" max="3850" width="8.25" style="29" customWidth="1"/>
    <col min="3851" max="3851" width="10.75" style="29" customWidth="1"/>
    <col min="3852" max="3857" width="8.25" style="29" customWidth="1"/>
    <col min="3858" max="3858" width="11.875" style="29" customWidth="1"/>
    <col min="3859" max="3859" width="11.125" style="29" customWidth="1"/>
    <col min="3860" max="4096" width="9" style="29"/>
    <col min="4097" max="4097" width="14.625" style="29" customWidth="1"/>
    <col min="4098" max="4101" width="8.25" style="29" customWidth="1"/>
    <col min="4102" max="4102" width="10.75" style="29" customWidth="1"/>
    <col min="4103" max="4106" width="8.25" style="29" customWidth="1"/>
    <col min="4107" max="4107" width="10.75" style="29" customWidth="1"/>
    <col min="4108" max="4113" width="8.25" style="29" customWidth="1"/>
    <col min="4114" max="4114" width="11.875" style="29" customWidth="1"/>
    <col min="4115" max="4115" width="11.125" style="29" customWidth="1"/>
    <col min="4116" max="4352" width="9" style="29"/>
    <col min="4353" max="4353" width="14.625" style="29" customWidth="1"/>
    <col min="4354" max="4357" width="8.25" style="29" customWidth="1"/>
    <col min="4358" max="4358" width="10.75" style="29" customWidth="1"/>
    <col min="4359" max="4362" width="8.25" style="29" customWidth="1"/>
    <col min="4363" max="4363" width="10.75" style="29" customWidth="1"/>
    <col min="4364" max="4369" width="8.25" style="29" customWidth="1"/>
    <col min="4370" max="4370" width="11.875" style="29" customWidth="1"/>
    <col min="4371" max="4371" width="11.125" style="29" customWidth="1"/>
    <col min="4372" max="4608" width="9" style="29"/>
    <col min="4609" max="4609" width="14.625" style="29" customWidth="1"/>
    <col min="4610" max="4613" width="8.25" style="29" customWidth="1"/>
    <col min="4614" max="4614" width="10.75" style="29" customWidth="1"/>
    <col min="4615" max="4618" width="8.25" style="29" customWidth="1"/>
    <col min="4619" max="4619" width="10.75" style="29" customWidth="1"/>
    <col min="4620" max="4625" width="8.25" style="29" customWidth="1"/>
    <col min="4626" max="4626" width="11.875" style="29" customWidth="1"/>
    <col min="4627" max="4627" width="11.125" style="29" customWidth="1"/>
    <col min="4628" max="4864" width="9" style="29"/>
    <col min="4865" max="4865" width="14.625" style="29" customWidth="1"/>
    <col min="4866" max="4869" width="8.25" style="29" customWidth="1"/>
    <col min="4870" max="4870" width="10.75" style="29" customWidth="1"/>
    <col min="4871" max="4874" width="8.25" style="29" customWidth="1"/>
    <col min="4875" max="4875" width="10.75" style="29" customWidth="1"/>
    <col min="4876" max="4881" width="8.25" style="29" customWidth="1"/>
    <col min="4882" max="4882" width="11.875" style="29" customWidth="1"/>
    <col min="4883" max="4883" width="11.125" style="29" customWidth="1"/>
    <col min="4884" max="5120" width="9" style="29"/>
    <col min="5121" max="5121" width="14.625" style="29" customWidth="1"/>
    <col min="5122" max="5125" width="8.25" style="29" customWidth="1"/>
    <col min="5126" max="5126" width="10.75" style="29" customWidth="1"/>
    <col min="5127" max="5130" width="8.25" style="29" customWidth="1"/>
    <col min="5131" max="5131" width="10.75" style="29" customWidth="1"/>
    <col min="5132" max="5137" width="8.25" style="29" customWidth="1"/>
    <col min="5138" max="5138" width="11.875" style="29" customWidth="1"/>
    <col min="5139" max="5139" width="11.125" style="29" customWidth="1"/>
    <col min="5140" max="5376" width="9" style="29"/>
    <col min="5377" max="5377" width="14.625" style="29" customWidth="1"/>
    <col min="5378" max="5381" width="8.25" style="29" customWidth="1"/>
    <col min="5382" max="5382" width="10.75" style="29" customWidth="1"/>
    <col min="5383" max="5386" width="8.25" style="29" customWidth="1"/>
    <col min="5387" max="5387" width="10.75" style="29" customWidth="1"/>
    <col min="5388" max="5393" width="8.25" style="29" customWidth="1"/>
    <col min="5394" max="5394" width="11.875" style="29" customWidth="1"/>
    <col min="5395" max="5395" width="11.125" style="29" customWidth="1"/>
    <col min="5396" max="5632" width="9" style="29"/>
    <col min="5633" max="5633" width="14.625" style="29" customWidth="1"/>
    <col min="5634" max="5637" width="8.25" style="29" customWidth="1"/>
    <col min="5638" max="5638" width="10.75" style="29" customWidth="1"/>
    <col min="5639" max="5642" width="8.25" style="29" customWidth="1"/>
    <col min="5643" max="5643" width="10.75" style="29" customWidth="1"/>
    <col min="5644" max="5649" width="8.25" style="29" customWidth="1"/>
    <col min="5650" max="5650" width="11.875" style="29" customWidth="1"/>
    <col min="5651" max="5651" width="11.125" style="29" customWidth="1"/>
    <col min="5652" max="5888" width="9" style="29"/>
    <col min="5889" max="5889" width="14.625" style="29" customWidth="1"/>
    <col min="5890" max="5893" width="8.25" style="29" customWidth="1"/>
    <col min="5894" max="5894" width="10.75" style="29" customWidth="1"/>
    <col min="5895" max="5898" width="8.25" style="29" customWidth="1"/>
    <col min="5899" max="5899" width="10.75" style="29" customWidth="1"/>
    <col min="5900" max="5905" width="8.25" style="29" customWidth="1"/>
    <col min="5906" max="5906" width="11.875" style="29" customWidth="1"/>
    <col min="5907" max="5907" width="11.125" style="29" customWidth="1"/>
    <col min="5908" max="6144" width="9" style="29"/>
    <col min="6145" max="6145" width="14.625" style="29" customWidth="1"/>
    <col min="6146" max="6149" width="8.25" style="29" customWidth="1"/>
    <col min="6150" max="6150" width="10.75" style="29" customWidth="1"/>
    <col min="6151" max="6154" width="8.25" style="29" customWidth="1"/>
    <col min="6155" max="6155" width="10.75" style="29" customWidth="1"/>
    <col min="6156" max="6161" width="8.25" style="29" customWidth="1"/>
    <col min="6162" max="6162" width="11.875" style="29" customWidth="1"/>
    <col min="6163" max="6163" width="11.125" style="29" customWidth="1"/>
    <col min="6164" max="6400" width="9" style="29"/>
    <col min="6401" max="6401" width="14.625" style="29" customWidth="1"/>
    <col min="6402" max="6405" width="8.25" style="29" customWidth="1"/>
    <col min="6406" max="6406" width="10.75" style="29" customWidth="1"/>
    <col min="6407" max="6410" width="8.25" style="29" customWidth="1"/>
    <col min="6411" max="6411" width="10.75" style="29" customWidth="1"/>
    <col min="6412" max="6417" width="8.25" style="29" customWidth="1"/>
    <col min="6418" max="6418" width="11.875" style="29" customWidth="1"/>
    <col min="6419" max="6419" width="11.125" style="29" customWidth="1"/>
    <col min="6420" max="6656" width="9" style="29"/>
    <col min="6657" max="6657" width="14.625" style="29" customWidth="1"/>
    <col min="6658" max="6661" width="8.25" style="29" customWidth="1"/>
    <col min="6662" max="6662" width="10.75" style="29" customWidth="1"/>
    <col min="6663" max="6666" width="8.25" style="29" customWidth="1"/>
    <col min="6667" max="6667" width="10.75" style="29" customWidth="1"/>
    <col min="6668" max="6673" width="8.25" style="29" customWidth="1"/>
    <col min="6674" max="6674" width="11.875" style="29" customWidth="1"/>
    <col min="6675" max="6675" width="11.125" style="29" customWidth="1"/>
    <col min="6676" max="6912" width="9" style="29"/>
    <col min="6913" max="6913" width="14.625" style="29" customWidth="1"/>
    <col min="6914" max="6917" width="8.25" style="29" customWidth="1"/>
    <col min="6918" max="6918" width="10.75" style="29" customWidth="1"/>
    <col min="6919" max="6922" width="8.25" style="29" customWidth="1"/>
    <col min="6923" max="6923" width="10.75" style="29" customWidth="1"/>
    <col min="6924" max="6929" width="8.25" style="29" customWidth="1"/>
    <col min="6930" max="6930" width="11.875" style="29" customWidth="1"/>
    <col min="6931" max="6931" width="11.125" style="29" customWidth="1"/>
    <col min="6932" max="7168" width="9" style="29"/>
    <col min="7169" max="7169" width="14.625" style="29" customWidth="1"/>
    <col min="7170" max="7173" width="8.25" style="29" customWidth="1"/>
    <col min="7174" max="7174" width="10.75" style="29" customWidth="1"/>
    <col min="7175" max="7178" width="8.25" style="29" customWidth="1"/>
    <col min="7179" max="7179" width="10.75" style="29" customWidth="1"/>
    <col min="7180" max="7185" width="8.25" style="29" customWidth="1"/>
    <col min="7186" max="7186" width="11.875" style="29" customWidth="1"/>
    <col min="7187" max="7187" width="11.125" style="29" customWidth="1"/>
    <col min="7188" max="7424" width="9" style="29"/>
    <col min="7425" max="7425" width="14.625" style="29" customWidth="1"/>
    <col min="7426" max="7429" width="8.25" style="29" customWidth="1"/>
    <col min="7430" max="7430" width="10.75" style="29" customWidth="1"/>
    <col min="7431" max="7434" width="8.25" style="29" customWidth="1"/>
    <col min="7435" max="7435" width="10.75" style="29" customWidth="1"/>
    <col min="7436" max="7441" width="8.25" style="29" customWidth="1"/>
    <col min="7442" max="7442" width="11.875" style="29" customWidth="1"/>
    <col min="7443" max="7443" width="11.125" style="29" customWidth="1"/>
    <col min="7444" max="7680" width="9" style="29"/>
    <col min="7681" max="7681" width="14.625" style="29" customWidth="1"/>
    <col min="7682" max="7685" width="8.25" style="29" customWidth="1"/>
    <col min="7686" max="7686" width="10.75" style="29" customWidth="1"/>
    <col min="7687" max="7690" width="8.25" style="29" customWidth="1"/>
    <col min="7691" max="7691" width="10.75" style="29" customWidth="1"/>
    <col min="7692" max="7697" width="8.25" style="29" customWidth="1"/>
    <col min="7698" max="7698" width="11.875" style="29" customWidth="1"/>
    <col min="7699" max="7699" width="11.125" style="29" customWidth="1"/>
    <col min="7700" max="7936" width="9" style="29"/>
    <col min="7937" max="7937" width="14.625" style="29" customWidth="1"/>
    <col min="7938" max="7941" width="8.25" style="29" customWidth="1"/>
    <col min="7942" max="7942" width="10.75" style="29" customWidth="1"/>
    <col min="7943" max="7946" width="8.25" style="29" customWidth="1"/>
    <col min="7947" max="7947" width="10.75" style="29" customWidth="1"/>
    <col min="7948" max="7953" width="8.25" style="29" customWidth="1"/>
    <col min="7954" max="7954" width="11.875" style="29" customWidth="1"/>
    <col min="7955" max="7955" width="11.125" style="29" customWidth="1"/>
    <col min="7956" max="8192" width="9" style="29"/>
    <col min="8193" max="8193" width="14.625" style="29" customWidth="1"/>
    <col min="8194" max="8197" width="8.25" style="29" customWidth="1"/>
    <col min="8198" max="8198" width="10.75" style="29" customWidth="1"/>
    <col min="8199" max="8202" width="8.25" style="29" customWidth="1"/>
    <col min="8203" max="8203" width="10.75" style="29" customWidth="1"/>
    <col min="8204" max="8209" width="8.25" style="29" customWidth="1"/>
    <col min="8210" max="8210" width="11.875" style="29" customWidth="1"/>
    <col min="8211" max="8211" width="11.125" style="29" customWidth="1"/>
    <col min="8212" max="8448" width="9" style="29"/>
    <col min="8449" max="8449" width="14.625" style="29" customWidth="1"/>
    <col min="8450" max="8453" width="8.25" style="29" customWidth="1"/>
    <col min="8454" max="8454" width="10.75" style="29" customWidth="1"/>
    <col min="8455" max="8458" width="8.25" style="29" customWidth="1"/>
    <col min="8459" max="8459" width="10.75" style="29" customWidth="1"/>
    <col min="8460" max="8465" width="8.25" style="29" customWidth="1"/>
    <col min="8466" max="8466" width="11.875" style="29" customWidth="1"/>
    <col min="8467" max="8467" width="11.125" style="29" customWidth="1"/>
    <col min="8468" max="8704" width="9" style="29"/>
    <col min="8705" max="8705" width="14.625" style="29" customWidth="1"/>
    <col min="8706" max="8709" width="8.25" style="29" customWidth="1"/>
    <col min="8710" max="8710" width="10.75" style="29" customWidth="1"/>
    <col min="8711" max="8714" width="8.25" style="29" customWidth="1"/>
    <col min="8715" max="8715" width="10.75" style="29" customWidth="1"/>
    <col min="8716" max="8721" width="8.25" style="29" customWidth="1"/>
    <col min="8722" max="8722" width="11.875" style="29" customWidth="1"/>
    <col min="8723" max="8723" width="11.125" style="29" customWidth="1"/>
    <col min="8724" max="8960" width="9" style="29"/>
    <col min="8961" max="8961" width="14.625" style="29" customWidth="1"/>
    <col min="8962" max="8965" width="8.25" style="29" customWidth="1"/>
    <col min="8966" max="8966" width="10.75" style="29" customWidth="1"/>
    <col min="8967" max="8970" width="8.25" style="29" customWidth="1"/>
    <col min="8971" max="8971" width="10.75" style="29" customWidth="1"/>
    <col min="8972" max="8977" width="8.25" style="29" customWidth="1"/>
    <col min="8978" max="8978" width="11.875" style="29" customWidth="1"/>
    <col min="8979" max="8979" width="11.125" style="29" customWidth="1"/>
    <col min="8980" max="9216" width="9" style="29"/>
    <col min="9217" max="9217" width="14.625" style="29" customWidth="1"/>
    <col min="9218" max="9221" width="8.25" style="29" customWidth="1"/>
    <col min="9222" max="9222" width="10.75" style="29" customWidth="1"/>
    <col min="9223" max="9226" width="8.25" style="29" customWidth="1"/>
    <col min="9227" max="9227" width="10.75" style="29" customWidth="1"/>
    <col min="9228" max="9233" width="8.25" style="29" customWidth="1"/>
    <col min="9234" max="9234" width="11.875" style="29" customWidth="1"/>
    <col min="9235" max="9235" width="11.125" style="29" customWidth="1"/>
    <col min="9236" max="9472" width="9" style="29"/>
    <col min="9473" max="9473" width="14.625" style="29" customWidth="1"/>
    <col min="9474" max="9477" width="8.25" style="29" customWidth="1"/>
    <col min="9478" max="9478" width="10.75" style="29" customWidth="1"/>
    <col min="9479" max="9482" width="8.25" style="29" customWidth="1"/>
    <col min="9483" max="9483" width="10.75" style="29" customWidth="1"/>
    <col min="9484" max="9489" width="8.25" style="29" customWidth="1"/>
    <col min="9490" max="9490" width="11.875" style="29" customWidth="1"/>
    <col min="9491" max="9491" width="11.125" style="29" customWidth="1"/>
    <col min="9492" max="9728" width="9" style="29"/>
    <col min="9729" max="9729" width="14.625" style="29" customWidth="1"/>
    <col min="9730" max="9733" width="8.25" style="29" customWidth="1"/>
    <col min="9734" max="9734" width="10.75" style="29" customWidth="1"/>
    <col min="9735" max="9738" width="8.25" style="29" customWidth="1"/>
    <col min="9739" max="9739" width="10.75" style="29" customWidth="1"/>
    <col min="9740" max="9745" width="8.25" style="29" customWidth="1"/>
    <col min="9746" max="9746" width="11.875" style="29" customWidth="1"/>
    <col min="9747" max="9747" width="11.125" style="29" customWidth="1"/>
    <col min="9748" max="9984" width="9" style="29"/>
    <col min="9985" max="9985" width="14.625" style="29" customWidth="1"/>
    <col min="9986" max="9989" width="8.25" style="29" customWidth="1"/>
    <col min="9990" max="9990" width="10.75" style="29" customWidth="1"/>
    <col min="9991" max="9994" width="8.25" style="29" customWidth="1"/>
    <col min="9995" max="9995" width="10.75" style="29" customWidth="1"/>
    <col min="9996" max="10001" width="8.25" style="29" customWidth="1"/>
    <col min="10002" max="10002" width="11.875" style="29" customWidth="1"/>
    <col min="10003" max="10003" width="11.125" style="29" customWidth="1"/>
    <col min="10004" max="10240" width="9" style="29"/>
    <col min="10241" max="10241" width="14.625" style="29" customWidth="1"/>
    <col min="10242" max="10245" width="8.25" style="29" customWidth="1"/>
    <col min="10246" max="10246" width="10.75" style="29" customWidth="1"/>
    <col min="10247" max="10250" width="8.25" style="29" customWidth="1"/>
    <col min="10251" max="10251" width="10.75" style="29" customWidth="1"/>
    <col min="10252" max="10257" width="8.25" style="29" customWidth="1"/>
    <col min="10258" max="10258" width="11.875" style="29" customWidth="1"/>
    <col min="10259" max="10259" width="11.125" style="29" customWidth="1"/>
    <col min="10260" max="10496" width="9" style="29"/>
    <col min="10497" max="10497" width="14.625" style="29" customWidth="1"/>
    <col min="10498" max="10501" width="8.25" style="29" customWidth="1"/>
    <col min="10502" max="10502" width="10.75" style="29" customWidth="1"/>
    <col min="10503" max="10506" width="8.25" style="29" customWidth="1"/>
    <col min="10507" max="10507" width="10.75" style="29" customWidth="1"/>
    <col min="10508" max="10513" width="8.25" style="29" customWidth="1"/>
    <col min="10514" max="10514" width="11.875" style="29" customWidth="1"/>
    <col min="10515" max="10515" width="11.125" style="29" customWidth="1"/>
    <col min="10516" max="10752" width="9" style="29"/>
    <col min="10753" max="10753" width="14.625" style="29" customWidth="1"/>
    <col min="10754" max="10757" width="8.25" style="29" customWidth="1"/>
    <col min="10758" max="10758" width="10.75" style="29" customWidth="1"/>
    <col min="10759" max="10762" width="8.25" style="29" customWidth="1"/>
    <col min="10763" max="10763" width="10.75" style="29" customWidth="1"/>
    <col min="10764" max="10769" width="8.25" style="29" customWidth="1"/>
    <col min="10770" max="10770" width="11.875" style="29" customWidth="1"/>
    <col min="10771" max="10771" width="11.125" style="29" customWidth="1"/>
    <col min="10772" max="11008" width="9" style="29"/>
    <col min="11009" max="11009" width="14.625" style="29" customWidth="1"/>
    <col min="11010" max="11013" width="8.25" style="29" customWidth="1"/>
    <col min="11014" max="11014" width="10.75" style="29" customWidth="1"/>
    <col min="11015" max="11018" width="8.25" style="29" customWidth="1"/>
    <col min="11019" max="11019" width="10.75" style="29" customWidth="1"/>
    <col min="11020" max="11025" width="8.25" style="29" customWidth="1"/>
    <col min="11026" max="11026" width="11.875" style="29" customWidth="1"/>
    <col min="11027" max="11027" width="11.125" style="29" customWidth="1"/>
    <col min="11028" max="11264" width="9" style="29"/>
    <col min="11265" max="11265" width="14.625" style="29" customWidth="1"/>
    <col min="11266" max="11269" width="8.25" style="29" customWidth="1"/>
    <col min="11270" max="11270" width="10.75" style="29" customWidth="1"/>
    <col min="11271" max="11274" width="8.25" style="29" customWidth="1"/>
    <col min="11275" max="11275" width="10.75" style="29" customWidth="1"/>
    <col min="11276" max="11281" width="8.25" style="29" customWidth="1"/>
    <col min="11282" max="11282" width="11.875" style="29" customWidth="1"/>
    <col min="11283" max="11283" width="11.125" style="29" customWidth="1"/>
    <col min="11284" max="11520" width="9" style="29"/>
    <col min="11521" max="11521" width="14.625" style="29" customWidth="1"/>
    <col min="11522" max="11525" width="8.25" style="29" customWidth="1"/>
    <col min="11526" max="11526" width="10.75" style="29" customWidth="1"/>
    <col min="11527" max="11530" width="8.25" style="29" customWidth="1"/>
    <col min="11531" max="11531" width="10.75" style="29" customWidth="1"/>
    <col min="11532" max="11537" width="8.25" style="29" customWidth="1"/>
    <col min="11538" max="11538" width="11.875" style="29" customWidth="1"/>
    <col min="11539" max="11539" width="11.125" style="29" customWidth="1"/>
    <col min="11540" max="11776" width="9" style="29"/>
    <col min="11777" max="11777" width="14.625" style="29" customWidth="1"/>
    <col min="11778" max="11781" width="8.25" style="29" customWidth="1"/>
    <col min="11782" max="11782" width="10.75" style="29" customWidth="1"/>
    <col min="11783" max="11786" width="8.25" style="29" customWidth="1"/>
    <col min="11787" max="11787" width="10.75" style="29" customWidth="1"/>
    <col min="11788" max="11793" width="8.25" style="29" customWidth="1"/>
    <col min="11794" max="11794" width="11.875" style="29" customWidth="1"/>
    <col min="11795" max="11795" width="11.125" style="29" customWidth="1"/>
    <col min="11796" max="12032" width="9" style="29"/>
    <col min="12033" max="12033" width="14.625" style="29" customWidth="1"/>
    <col min="12034" max="12037" width="8.25" style="29" customWidth="1"/>
    <col min="12038" max="12038" width="10.75" style="29" customWidth="1"/>
    <col min="12039" max="12042" width="8.25" style="29" customWidth="1"/>
    <col min="12043" max="12043" width="10.75" style="29" customWidth="1"/>
    <col min="12044" max="12049" width="8.25" style="29" customWidth="1"/>
    <col min="12050" max="12050" width="11.875" style="29" customWidth="1"/>
    <col min="12051" max="12051" width="11.125" style="29" customWidth="1"/>
    <col min="12052" max="12288" width="9" style="29"/>
    <col min="12289" max="12289" width="14.625" style="29" customWidth="1"/>
    <col min="12290" max="12293" width="8.25" style="29" customWidth="1"/>
    <col min="12294" max="12294" width="10.75" style="29" customWidth="1"/>
    <col min="12295" max="12298" width="8.25" style="29" customWidth="1"/>
    <col min="12299" max="12299" width="10.75" style="29" customWidth="1"/>
    <col min="12300" max="12305" width="8.25" style="29" customWidth="1"/>
    <col min="12306" max="12306" width="11.875" style="29" customWidth="1"/>
    <col min="12307" max="12307" width="11.125" style="29" customWidth="1"/>
    <col min="12308" max="12544" width="9" style="29"/>
    <col min="12545" max="12545" width="14.625" style="29" customWidth="1"/>
    <col min="12546" max="12549" width="8.25" style="29" customWidth="1"/>
    <col min="12550" max="12550" width="10.75" style="29" customWidth="1"/>
    <col min="12551" max="12554" width="8.25" style="29" customWidth="1"/>
    <col min="12555" max="12555" width="10.75" style="29" customWidth="1"/>
    <col min="12556" max="12561" width="8.25" style="29" customWidth="1"/>
    <col min="12562" max="12562" width="11.875" style="29" customWidth="1"/>
    <col min="12563" max="12563" width="11.125" style="29" customWidth="1"/>
    <col min="12564" max="12800" width="9" style="29"/>
    <col min="12801" max="12801" width="14.625" style="29" customWidth="1"/>
    <col min="12802" max="12805" width="8.25" style="29" customWidth="1"/>
    <col min="12806" max="12806" width="10.75" style="29" customWidth="1"/>
    <col min="12807" max="12810" width="8.25" style="29" customWidth="1"/>
    <col min="12811" max="12811" width="10.75" style="29" customWidth="1"/>
    <col min="12812" max="12817" width="8.25" style="29" customWidth="1"/>
    <col min="12818" max="12818" width="11.875" style="29" customWidth="1"/>
    <col min="12819" max="12819" width="11.125" style="29" customWidth="1"/>
    <col min="12820" max="13056" width="9" style="29"/>
    <col min="13057" max="13057" width="14.625" style="29" customWidth="1"/>
    <col min="13058" max="13061" width="8.25" style="29" customWidth="1"/>
    <col min="13062" max="13062" width="10.75" style="29" customWidth="1"/>
    <col min="13063" max="13066" width="8.25" style="29" customWidth="1"/>
    <col min="13067" max="13067" width="10.75" style="29" customWidth="1"/>
    <col min="13068" max="13073" width="8.25" style="29" customWidth="1"/>
    <col min="13074" max="13074" width="11.875" style="29" customWidth="1"/>
    <col min="13075" max="13075" width="11.125" style="29" customWidth="1"/>
    <col min="13076" max="13312" width="9" style="29"/>
    <col min="13313" max="13313" width="14.625" style="29" customWidth="1"/>
    <col min="13314" max="13317" width="8.25" style="29" customWidth="1"/>
    <col min="13318" max="13318" width="10.75" style="29" customWidth="1"/>
    <col min="13319" max="13322" width="8.25" style="29" customWidth="1"/>
    <col min="13323" max="13323" width="10.75" style="29" customWidth="1"/>
    <col min="13324" max="13329" width="8.25" style="29" customWidth="1"/>
    <col min="13330" max="13330" width="11.875" style="29" customWidth="1"/>
    <col min="13331" max="13331" width="11.125" style="29" customWidth="1"/>
    <col min="13332" max="13568" width="9" style="29"/>
    <col min="13569" max="13569" width="14.625" style="29" customWidth="1"/>
    <col min="13570" max="13573" width="8.25" style="29" customWidth="1"/>
    <col min="13574" max="13574" width="10.75" style="29" customWidth="1"/>
    <col min="13575" max="13578" width="8.25" style="29" customWidth="1"/>
    <col min="13579" max="13579" width="10.75" style="29" customWidth="1"/>
    <col min="13580" max="13585" width="8.25" style="29" customWidth="1"/>
    <col min="13586" max="13586" width="11.875" style="29" customWidth="1"/>
    <col min="13587" max="13587" width="11.125" style="29" customWidth="1"/>
    <col min="13588" max="13824" width="9" style="29"/>
    <col min="13825" max="13825" width="14.625" style="29" customWidth="1"/>
    <col min="13826" max="13829" width="8.25" style="29" customWidth="1"/>
    <col min="13830" max="13830" width="10.75" style="29" customWidth="1"/>
    <col min="13831" max="13834" width="8.25" style="29" customWidth="1"/>
    <col min="13835" max="13835" width="10.75" style="29" customWidth="1"/>
    <col min="13836" max="13841" width="8.25" style="29" customWidth="1"/>
    <col min="13842" max="13842" width="11.875" style="29" customWidth="1"/>
    <col min="13843" max="13843" width="11.125" style="29" customWidth="1"/>
    <col min="13844" max="14080" width="9" style="29"/>
    <col min="14081" max="14081" width="14.625" style="29" customWidth="1"/>
    <col min="14082" max="14085" width="8.25" style="29" customWidth="1"/>
    <col min="14086" max="14086" width="10.75" style="29" customWidth="1"/>
    <col min="14087" max="14090" width="8.25" style="29" customWidth="1"/>
    <col min="14091" max="14091" width="10.75" style="29" customWidth="1"/>
    <col min="14092" max="14097" width="8.25" style="29" customWidth="1"/>
    <col min="14098" max="14098" width="11.875" style="29" customWidth="1"/>
    <col min="14099" max="14099" width="11.125" style="29" customWidth="1"/>
    <col min="14100" max="14336" width="9" style="29"/>
    <col min="14337" max="14337" width="14.625" style="29" customWidth="1"/>
    <col min="14338" max="14341" width="8.25" style="29" customWidth="1"/>
    <col min="14342" max="14342" width="10.75" style="29" customWidth="1"/>
    <col min="14343" max="14346" width="8.25" style="29" customWidth="1"/>
    <col min="14347" max="14347" width="10.75" style="29" customWidth="1"/>
    <col min="14348" max="14353" width="8.25" style="29" customWidth="1"/>
    <col min="14354" max="14354" width="11.875" style="29" customWidth="1"/>
    <col min="14355" max="14355" width="11.125" style="29" customWidth="1"/>
    <col min="14356" max="14592" width="9" style="29"/>
    <col min="14593" max="14593" width="14.625" style="29" customWidth="1"/>
    <col min="14594" max="14597" width="8.25" style="29" customWidth="1"/>
    <col min="14598" max="14598" width="10.75" style="29" customWidth="1"/>
    <col min="14599" max="14602" width="8.25" style="29" customWidth="1"/>
    <col min="14603" max="14603" width="10.75" style="29" customWidth="1"/>
    <col min="14604" max="14609" width="8.25" style="29" customWidth="1"/>
    <col min="14610" max="14610" width="11.875" style="29" customWidth="1"/>
    <col min="14611" max="14611" width="11.125" style="29" customWidth="1"/>
    <col min="14612" max="14848" width="9" style="29"/>
    <col min="14849" max="14849" width="14.625" style="29" customWidth="1"/>
    <col min="14850" max="14853" width="8.25" style="29" customWidth="1"/>
    <col min="14854" max="14854" width="10.75" style="29" customWidth="1"/>
    <col min="14855" max="14858" width="8.25" style="29" customWidth="1"/>
    <col min="14859" max="14859" width="10.75" style="29" customWidth="1"/>
    <col min="14860" max="14865" width="8.25" style="29" customWidth="1"/>
    <col min="14866" max="14866" width="11.875" style="29" customWidth="1"/>
    <col min="14867" max="14867" width="11.125" style="29" customWidth="1"/>
    <col min="14868" max="15104" width="9" style="29"/>
    <col min="15105" max="15105" width="14.625" style="29" customWidth="1"/>
    <col min="15106" max="15109" width="8.25" style="29" customWidth="1"/>
    <col min="15110" max="15110" width="10.75" style="29" customWidth="1"/>
    <col min="15111" max="15114" width="8.25" style="29" customWidth="1"/>
    <col min="15115" max="15115" width="10.75" style="29" customWidth="1"/>
    <col min="15116" max="15121" width="8.25" style="29" customWidth="1"/>
    <col min="15122" max="15122" width="11.875" style="29" customWidth="1"/>
    <col min="15123" max="15123" width="11.125" style="29" customWidth="1"/>
    <col min="15124" max="15360" width="9" style="29"/>
    <col min="15361" max="15361" width="14.625" style="29" customWidth="1"/>
    <col min="15362" max="15365" width="8.25" style="29" customWidth="1"/>
    <col min="15366" max="15366" width="10.75" style="29" customWidth="1"/>
    <col min="15367" max="15370" width="8.25" style="29" customWidth="1"/>
    <col min="15371" max="15371" width="10.75" style="29" customWidth="1"/>
    <col min="15372" max="15377" width="8.25" style="29" customWidth="1"/>
    <col min="15378" max="15378" width="11.875" style="29" customWidth="1"/>
    <col min="15379" max="15379" width="11.125" style="29" customWidth="1"/>
    <col min="15380" max="15616" width="9" style="29"/>
    <col min="15617" max="15617" width="14.625" style="29" customWidth="1"/>
    <col min="15618" max="15621" width="8.25" style="29" customWidth="1"/>
    <col min="15622" max="15622" width="10.75" style="29" customWidth="1"/>
    <col min="15623" max="15626" width="8.25" style="29" customWidth="1"/>
    <col min="15627" max="15627" width="10.75" style="29" customWidth="1"/>
    <col min="15628" max="15633" width="8.25" style="29" customWidth="1"/>
    <col min="15634" max="15634" width="11.875" style="29" customWidth="1"/>
    <col min="15635" max="15635" width="11.125" style="29" customWidth="1"/>
    <col min="15636" max="15872" width="9" style="29"/>
    <col min="15873" max="15873" width="14.625" style="29" customWidth="1"/>
    <col min="15874" max="15877" width="8.25" style="29" customWidth="1"/>
    <col min="15878" max="15878" width="10.75" style="29" customWidth="1"/>
    <col min="15879" max="15882" width="8.25" style="29" customWidth="1"/>
    <col min="15883" max="15883" width="10.75" style="29" customWidth="1"/>
    <col min="15884" max="15889" width="8.25" style="29" customWidth="1"/>
    <col min="15890" max="15890" width="11.875" style="29" customWidth="1"/>
    <col min="15891" max="15891" width="11.125" style="29" customWidth="1"/>
    <col min="15892" max="16128" width="9" style="29"/>
    <col min="16129" max="16129" width="14.625" style="29" customWidth="1"/>
    <col min="16130" max="16133" width="8.25" style="29" customWidth="1"/>
    <col min="16134" max="16134" width="10.75" style="29" customWidth="1"/>
    <col min="16135" max="16138" width="8.25" style="29" customWidth="1"/>
    <col min="16139" max="16139" width="10.75" style="29" customWidth="1"/>
    <col min="16140" max="16145" width="8.25" style="29" customWidth="1"/>
    <col min="16146" max="16146" width="11.875" style="29" customWidth="1"/>
    <col min="16147" max="16147" width="11.125" style="29" customWidth="1"/>
    <col min="16148" max="16384" width="9" style="29"/>
  </cols>
  <sheetData>
    <row r="1" spans="1:22" ht="24.95" customHeight="1" thickBo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2" ht="24.95" customHeight="1" thickTop="1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2" ht="24.95" customHeight="1" x14ac:dyDescent="0.2">
      <c r="A3" s="31" t="s">
        <v>24</v>
      </c>
      <c r="B3" s="32" t="s">
        <v>25</v>
      </c>
      <c r="C3" s="32"/>
      <c r="D3" s="32"/>
      <c r="E3" s="32"/>
      <c r="F3" s="33"/>
      <c r="G3" s="34" t="s">
        <v>26</v>
      </c>
      <c r="H3" s="32"/>
      <c r="I3" s="32"/>
      <c r="J3" s="32"/>
      <c r="K3" s="33"/>
      <c r="L3" s="35" t="s">
        <v>20</v>
      </c>
      <c r="M3" s="35"/>
      <c r="N3" s="35"/>
      <c r="O3" s="35"/>
      <c r="P3" s="35"/>
      <c r="Q3" s="35"/>
      <c r="R3" s="36" t="s">
        <v>27</v>
      </c>
      <c r="S3" s="37"/>
    </row>
    <row r="4" spans="1:22" ht="24.95" customHeight="1" x14ac:dyDescent="0.2">
      <c r="A4" s="38"/>
      <c r="B4" s="39" t="s">
        <v>28</v>
      </c>
      <c r="C4" s="40"/>
      <c r="D4" s="40" t="s">
        <v>29</v>
      </c>
      <c r="E4" s="40"/>
      <c r="F4" s="41" t="s">
        <v>30</v>
      </c>
      <c r="G4" s="40" t="s">
        <v>28</v>
      </c>
      <c r="H4" s="40"/>
      <c r="I4" s="40" t="s">
        <v>29</v>
      </c>
      <c r="J4" s="40"/>
      <c r="K4" s="41" t="s">
        <v>30</v>
      </c>
      <c r="L4" s="40" t="s">
        <v>28</v>
      </c>
      <c r="M4" s="40"/>
      <c r="N4" s="40" t="s">
        <v>29</v>
      </c>
      <c r="O4" s="40"/>
      <c r="P4" s="40" t="s">
        <v>31</v>
      </c>
      <c r="Q4" s="40"/>
      <c r="R4" s="42" t="s">
        <v>32</v>
      </c>
      <c r="S4" s="43" t="s">
        <v>33</v>
      </c>
    </row>
    <row r="5" spans="1:22" ht="24.95" customHeight="1" x14ac:dyDescent="0.2">
      <c r="A5" s="38"/>
      <c r="B5" s="44" t="s">
        <v>34</v>
      </c>
      <c r="C5" s="45" t="s">
        <v>35</v>
      </c>
      <c r="D5" s="45" t="s">
        <v>34</v>
      </c>
      <c r="E5" s="45" t="s">
        <v>35</v>
      </c>
      <c r="F5" s="46"/>
      <c r="G5" s="45" t="s">
        <v>34</v>
      </c>
      <c r="H5" s="45" t="s">
        <v>35</v>
      </c>
      <c r="I5" s="45" t="s">
        <v>34</v>
      </c>
      <c r="J5" s="45" t="s">
        <v>35</v>
      </c>
      <c r="K5" s="46"/>
      <c r="L5" s="45" t="s">
        <v>34</v>
      </c>
      <c r="M5" s="45" t="s">
        <v>35</v>
      </c>
      <c r="N5" s="45" t="s">
        <v>34</v>
      </c>
      <c r="O5" s="45" t="s">
        <v>35</v>
      </c>
      <c r="P5" s="45" t="s">
        <v>34</v>
      </c>
      <c r="Q5" s="45" t="s">
        <v>35</v>
      </c>
      <c r="R5" s="42"/>
      <c r="S5" s="43"/>
    </row>
    <row r="6" spans="1:22" ht="24.95" customHeight="1" x14ac:dyDescent="0.2">
      <c r="A6" s="59" t="s">
        <v>36</v>
      </c>
      <c r="B6" s="63">
        <v>50</v>
      </c>
      <c r="C6" s="64">
        <v>66</v>
      </c>
      <c r="D6" s="65">
        <v>1</v>
      </c>
      <c r="E6" s="65">
        <v>1</v>
      </c>
      <c r="F6" s="66">
        <f>212.5+176780.65</f>
        <v>176993.15</v>
      </c>
      <c r="G6" s="65">
        <v>5</v>
      </c>
      <c r="H6" s="65">
        <v>5</v>
      </c>
      <c r="I6" s="65">
        <v>1</v>
      </c>
      <c r="J6" s="65">
        <v>1</v>
      </c>
      <c r="K6" s="66">
        <f>252+12680.6</f>
        <v>12932.6</v>
      </c>
      <c r="L6" s="64">
        <f t="shared" ref="L6:O21" si="0">B6+G6</f>
        <v>55</v>
      </c>
      <c r="M6" s="64">
        <f t="shared" si="0"/>
        <v>71</v>
      </c>
      <c r="N6" s="65">
        <f t="shared" si="0"/>
        <v>2</v>
      </c>
      <c r="O6" s="64">
        <f t="shared" si="0"/>
        <v>2</v>
      </c>
      <c r="P6" s="64">
        <f t="shared" ref="P6:Q21" si="1">L6+N6</f>
        <v>57</v>
      </c>
      <c r="Q6" s="64">
        <f t="shared" si="1"/>
        <v>73</v>
      </c>
      <c r="R6" s="67">
        <f>SUM(K6+F6)</f>
        <v>189925.75</v>
      </c>
      <c r="S6" s="68">
        <f>R6/Q6</f>
        <v>2601.722602739726</v>
      </c>
      <c r="V6" s="47"/>
    </row>
    <row r="7" spans="1:22" ht="24.95" customHeight="1" x14ac:dyDescent="0.2">
      <c r="A7" s="60" t="s">
        <v>37</v>
      </c>
      <c r="B7" s="69">
        <v>33</v>
      </c>
      <c r="C7" s="70">
        <v>33</v>
      </c>
      <c r="D7" s="71">
        <v>0</v>
      </c>
      <c r="E7" s="71">
        <v>0</v>
      </c>
      <c r="F7" s="72">
        <f>78799.65</f>
        <v>78799.649999999994</v>
      </c>
      <c r="G7" s="71">
        <v>12</v>
      </c>
      <c r="H7" s="71">
        <v>12</v>
      </c>
      <c r="I7" s="71">
        <v>0</v>
      </c>
      <c r="J7" s="71">
        <v>0</v>
      </c>
      <c r="K7" s="72">
        <v>22107.599999999999</v>
      </c>
      <c r="L7" s="64">
        <f t="shared" si="0"/>
        <v>45</v>
      </c>
      <c r="M7" s="64">
        <f t="shared" si="0"/>
        <v>45</v>
      </c>
      <c r="N7" s="65">
        <f t="shared" si="0"/>
        <v>0</v>
      </c>
      <c r="O7" s="64">
        <f t="shared" si="0"/>
        <v>0</v>
      </c>
      <c r="P7" s="64">
        <f t="shared" si="1"/>
        <v>45</v>
      </c>
      <c r="Q7" s="64">
        <f t="shared" si="1"/>
        <v>45</v>
      </c>
      <c r="R7" s="67">
        <f t="shared" ref="R7:R17" si="2">SUM(K7+F7)</f>
        <v>100907.25</v>
      </c>
      <c r="S7" s="68">
        <f t="shared" ref="S7:S19" si="3">R7/Q7</f>
        <v>2242.3833333333332</v>
      </c>
      <c r="T7" s="47"/>
      <c r="V7" s="47"/>
    </row>
    <row r="8" spans="1:22" ht="24.95" customHeight="1" x14ac:dyDescent="0.2">
      <c r="A8" s="60" t="s">
        <v>38</v>
      </c>
      <c r="B8" s="69">
        <v>29</v>
      </c>
      <c r="C8" s="70">
        <v>29</v>
      </c>
      <c r="D8" s="71">
        <v>0</v>
      </c>
      <c r="E8" s="71">
        <v>0</v>
      </c>
      <c r="F8" s="72">
        <f>157120.75</f>
        <v>157120.75</v>
      </c>
      <c r="G8" s="71">
        <v>8</v>
      </c>
      <c r="H8" s="71">
        <v>8</v>
      </c>
      <c r="I8" s="71">
        <v>0</v>
      </c>
      <c r="J8" s="71">
        <v>0</v>
      </c>
      <c r="K8" s="72">
        <f>27544.2</f>
        <v>27544.2</v>
      </c>
      <c r="L8" s="64">
        <f t="shared" si="0"/>
        <v>37</v>
      </c>
      <c r="M8" s="64">
        <f t="shared" si="0"/>
        <v>37</v>
      </c>
      <c r="N8" s="65">
        <f t="shared" si="0"/>
        <v>0</v>
      </c>
      <c r="O8" s="64">
        <f t="shared" si="0"/>
        <v>0</v>
      </c>
      <c r="P8" s="64">
        <f t="shared" si="1"/>
        <v>37</v>
      </c>
      <c r="Q8" s="64">
        <f t="shared" si="1"/>
        <v>37</v>
      </c>
      <c r="R8" s="67">
        <f t="shared" si="2"/>
        <v>184664.95</v>
      </c>
      <c r="S8" s="68">
        <f>R8/Q8</f>
        <v>4990.9445945945945</v>
      </c>
      <c r="T8" s="47"/>
      <c r="V8" s="47"/>
    </row>
    <row r="9" spans="1:22" ht="24.95" customHeight="1" x14ac:dyDescent="0.2">
      <c r="A9" s="60" t="s">
        <v>39</v>
      </c>
      <c r="B9" s="73">
        <v>3</v>
      </c>
      <c r="C9" s="71">
        <v>3</v>
      </c>
      <c r="D9" s="71">
        <v>0</v>
      </c>
      <c r="E9" s="71">
        <v>0</v>
      </c>
      <c r="F9" s="72">
        <v>7263.25</v>
      </c>
      <c r="G9" s="71">
        <v>2</v>
      </c>
      <c r="H9" s="71">
        <v>2</v>
      </c>
      <c r="I9" s="71">
        <v>0</v>
      </c>
      <c r="J9" s="71">
        <v>0</v>
      </c>
      <c r="K9" s="72">
        <f>2980.65</f>
        <v>2980.65</v>
      </c>
      <c r="L9" s="64">
        <f t="shared" si="0"/>
        <v>5</v>
      </c>
      <c r="M9" s="64">
        <f t="shared" si="0"/>
        <v>5</v>
      </c>
      <c r="N9" s="65">
        <f t="shared" si="0"/>
        <v>0</v>
      </c>
      <c r="O9" s="64">
        <f t="shared" si="0"/>
        <v>0</v>
      </c>
      <c r="P9" s="64">
        <f t="shared" si="1"/>
        <v>5</v>
      </c>
      <c r="Q9" s="64">
        <f t="shared" si="1"/>
        <v>5</v>
      </c>
      <c r="R9" s="67">
        <f t="shared" si="2"/>
        <v>10243.9</v>
      </c>
      <c r="S9" s="68">
        <f t="shared" si="3"/>
        <v>2048.7799999999997</v>
      </c>
      <c r="T9" s="47"/>
      <c r="V9" s="47"/>
    </row>
    <row r="10" spans="1:22" ht="24.95" customHeight="1" x14ac:dyDescent="0.2">
      <c r="A10" s="60" t="s">
        <v>40</v>
      </c>
      <c r="B10" s="73">
        <v>9</v>
      </c>
      <c r="C10" s="71">
        <v>9</v>
      </c>
      <c r="D10" s="71">
        <v>0</v>
      </c>
      <c r="E10" s="71">
        <v>0</v>
      </c>
      <c r="F10" s="72">
        <v>28796.799999999999</v>
      </c>
      <c r="G10" s="71">
        <v>2</v>
      </c>
      <c r="H10" s="71">
        <v>2</v>
      </c>
      <c r="I10" s="71">
        <v>0</v>
      </c>
      <c r="J10" s="71">
        <v>0</v>
      </c>
      <c r="K10" s="72">
        <v>12554.5</v>
      </c>
      <c r="L10" s="64">
        <f t="shared" si="0"/>
        <v>11</v>
      </c>
      <c r="M10" s="64">
        <f t="shared" si="0"/>
        <v>11</v>
      </c>
      <c r="N10" s="65">
        <f t="shared" si="0"/>
        <v>0</v>
      </c>
      <c r="O10" s="64">
        <f t="shared" si="0"/>
        <v>0</v>
      </c>
      <c r="P10" s="64">
        <f t="shared" si="1"/>
        <v>11</v>
      </c>
      <c r="Q10" s="64">
        <f t="shared" si="1"/>
        <v>11</v>
      </c>
      <c r="R10" s="67">
        <f t="shared" si="2"/>
        <v>41351.300000000003</v>
      </c>
      <c r="S10" s="68">
        <f t="shared" si="3"/>
        <v>3759.2090909090912</v>
      </c>
      <c r="T10" s="47"/>
      <c r="V10" s="47"/>
    </row>
    <row r="11" spans="1:22" ht="24.95" customHeight="1" x14ac:dyDescent="0.2">
      <c r="A11" s="60" t="s">
        <v>41</v>
      </c>
      <c r="B11" s="73">
        <v>5</v>
      </c>
      <c r="C11" s="71">
        <v>5</v>
      </c>
      <c r="D11" s="71">
        <v>0</v>
      </c>
      <c r="E11" s="71">
        <v>0</v>
      </c>
      <c r="F11" s="72">
        <v>18300.5</v>
      </c>
      <c r="G11" s="71">
        <v>14</v>
      </c>
      <c r="H11" s="71">
        <v>14</v>
      </c>
      <c r="I11" s="71">
        <v>0</v>
      </c>
      <c r="J11" s="71">
        <v>0</v>
      </c>
      <c r="K11" s="72">
        <v>45313.9</v>
      </c>
      <c r="L11" s="64">
        <f t="shared" si="0"/>
        <v>19</v>
      </c>
      <c r="M11" s="64">
        <f t="shared" si="0"/>
        <v>19</v>
      </c>
      <c r="N11" s="65">
        <f t="shared" si="0"/>
        <v>0</v>
      </c>
      <c r="O11" s="64">
        <f t="shared" si="0"/>
        <v>0</v>
      </c>
      <c r="P11" s="64">
        <f t="shared" si="1"/>
        <v>19</v>
      </c>
      <c r="Q11" s="64">
        <f t="shared" si="1"/>
        <v>19</v>
      </c>
      <c r="R11" s="67">
        <f t="shared" si="2"/>
        <v>63614.400000000001</v>
      </c>
      <c r="S11" s="68">
        <f t="shared" si="3"/>
        <v>3348.1263157894737</v>
      </c>
      <c r="T11" s="47"/>
      <c r="V11" s="47"/>
    </row>
    <row r="12" spans="1:22" ht="24.95" customHeight="1" x14ac:dyDescent="0.2">
      <c r="A12" s="60" t="s">
        <v>42</v>
      </c>
      <c r="B12" s="73">
        <v>7</v>
      </c>
      <c r="C12" s="71">
        <v>7</v>
      </c>
      <c r="D12" s="71">
        <v>0</v>
      </c>
      <c r="E12" s="71">
        <v>0</v>
      </c>
      <c r="F12" s="72">
        <v>41445</v>
      </c>
      <c r="G12" s="71">
        <v>5</v>
      </c>
      <c r="H12" s="71">
        <v>5</v>
      </c>
      <c r="I12" s="71">
        <v>0</v>
      </c>
      <c r="J12" s="71">
        <v>0</v>
      </c>
      <c r="K12" s="72">
        <v>11322</v>
      </c>
      <c r="L12" s="64">
        <f t="shared" si="0"/>
        <v>12</v>
      </c>
      <c r="M12" s="64">
        <f t="shared" si="0"/>
        <v>12</v>
      </c>
      <c r="N12" s="65">
        <f t="shared" si="0"/>
        <v>0</v>
      </c>
      <c r="O12" s="64">
        <f t="shared" si="0"/>
        <v>0</v>
      </c>
      <c r="P12" s="64">
        <f t="shared" si="1"/>
        <v>12</v>
      </c>
      <c r="Q12" s="64">
        <f t="shared" si="1"/>
        <v>12</v>
      </c>
      <c r="R12" s="67">
        <f t="shared" si="2"/>
        <v>52767</v>
      </c>
      <c r="S12" s="68">
        <f t="shared" si="3"/>
        <v>4397.25</v>
      </c>
      <c r="T12" s="47"/>
      <c r="V12" s="47"/>
    </row>
    <row r="13" spans="1:22" ht="24.95" customHeight="1" x14ac:dyDescent="0.2">
      <c r="A13" s="60" t="s">
        <v>43</v>
      </c>
      <c r="B13" s="69">
        <v>45</v>
      </c>
      <c r="C13" s="71">
        <v>45</v>
      </c>
      <c r="D13" s="71">
        <v>0</v>
      </c>
      <c r="E13" s="71">
        <v>0</v>
      </c>
      <c r="F13" s="72">
        <v>129068.5</v>
      </c>
      <c r="G13" s="71">
        <v>37</v>
      </c>
      <c r="H13" s="71">
        <v>37</v>
      </c>
      <c r="I13" s="71">
        <v>0</v>
      </c>
      <c r="J13" s="71">
        <v>0</v>
      </c>
      <c r="K13" s="72">
        <v>90675.6</v>
      </c>
      <c r="L13" s="64">
        <f>B13+G13</f>
        <v>82</v>
      </c>
      <c r="M13" s="64">
        <f t="shared" si="0"/>
        <v>82</v>
      </c>
      <c r="N13" s="65">
        <f t="shared" si="0"/>
        <v>0</v>
      </c>
      <c r="O13" s="64">
        <f t="shared" si="0"/>
        <v>0</v>
      </c>
      <c r="P13" s="64">
        <f t="shared" si="1"/>
        <v>82</v>
      </c>
      <c r="Q13" s="64">
        <f t="shared" si="1"/>
        <v>82</v>
      </c>
      <c r="R13" s="67">
        <f t="shared" si="2"/>
        <v>219744.1</v>
      </c>
      <c r="S13" s="68">
        <f t="shared" si="3"/>
        <v>2679.8060975609756</v>
      </c>
      <c r="T13" s="47"/>
      <c r="V13" s="47"/>
    </row>
    <row r="14" spans="1:22" ht="24.95" customHeight="1" x14ac:dyDescent="0.2">
      <c r="A14" s="60" t="s">
        <v>44</v>
      </c>
      <c r="B14" s="73">
        <v>4</v>
      </c>
      <c r="C14" s="71">
        <v>4</v>
      </c>
      <c r="D14" s="71">
        <v>0</v>
      </c>
      <c r="E14" s="71">
        <v>0</v>
      </c>
      <c r="F14" s="72">
        <v>13983.85</v>
      </c>
      <c r="G14" s="71">
        <v>0</v>
      </c>
      <c r="H14" s="71">
        <v>0</v>
      </c>
      <c r="I14" s="71">
        <v>0</v>
      </c>
      <c r="J14" s="71">
        <v>0</v>
      </c>
      <c r="K14" s="72">
        <v>0</v>
      </c>
      <c r="L14" s="64">
        <f t="shared" si="0"/>
        <v>4</v>
      </c>
      <c r="M14" s="64">
        <f t="shared" si="0"/>
        <v>4</v>
      </c>
      <c r="N14" s="65">
        <f t="shared" si="0"/>
        <v>0</v>
      </c>
      <c r="O14" s="64">
        <f t="shared" si="0"/>
        <v>0</v>
      </c>
      <c r="P14" s="64">
        <f t="shared" si="1"/>
        <v>4</v>
      </c>
      <c r="Q14" s="64">
        <f t="shared" si="1"/>
        <v>4</v>
      </c>
      <c r="R14" s="67">
        <f t="shared" si="2"/>
        <v>13983.85</v>
      </c>
      <c r="S14" s="68">
        <f t="shared" si="3"/>
        <v>3495.9625000000001</v>
      </c>
      <c r="T14" s="47"/>
      <c r="V14" s="47"/>
    </row>
    <row r="15" spans="1:22" ht="24.95" customHeight="1" x14ac:dyDescent="0.2">
      <c r="A15" s="60" t="s">
        <v>45</v>
      </c>
      <c r="B15" s="73">
        <v>7</v>
      </c>
      <c r="C15" s="71">
        <v>7</v>
      </c>
      <c r="D15" s="71">
        <v>0</v>
      </c>
      <c r="E15" s="71">
        <v>0</v>
      </c>
      <c r="F15" s="72">
        <v>27074.7</v>
      </c>
      <c r="G15" s="71">
        <v>2</v>
      </c>
      <c r="H15" s="71">
        <v>2</v>
      </c>
      <c r="I15" s="71">
        <v>0</v>
      </c>
      <c r="J15" s="71">
        <v>0</v>
      </c>
      <c r="K15" s="72">
        <v>2550</v>
      </c>
      <c r="L15" s="64">
        <f t="shared" si="0"/>
        <v>9</v>
      </c>
      <c r="M15" s="64">
        <f t="shared" si="0"/>
        <v>9</v>
      </c>
      <c r="N15" s="65">
        <f t="shared" si="0"/>
        <v>0</v>
      </c>
      <c r="O15" s="64">
        <f t="shared" si="0"/>
        <v>0</v>
      </c>
      <c r="P15" s="64">
        <f t="shared" si="1"/>
        <v>9</v>
      </c>
      <c r="Q15" s="64">
        <f t="shared" si="1"/>
        <v>9</v>
      </c>
      <c r="R15" s="67">
        <f t="shared" si="2"/>
        <v>29624.7</v>
      </c>
      <c r="S15" s="68">
        <f t="shared" si="3"/>
        <v>3291.6333333333332</v>
      </c>
      <c r="T15" s="47"/>
      <c r="V15" s="47"/>
    </row>
    <row r="16" spans="1:22" ht="24.95" customHeight="1" x14ac:dyDescent="0.2">
      <c r="A16" s="60" t="s">
        <v>46</v>
      </c>
      <c r="B16" s="73">
        <v>0</v>
      </c>
      <c r="C16" s="73">
        <v>0</v>
      </c>
      <c r="D16" s="73">
        <v>0</v>
      </c>
      <c r="E16" s="73">
        <v>0</v>
      </c>
      <c r="F16" s="72">
        <v>0</v>
      </c>
      <c r="G16" s="73">
        <v>1</v>
      </c>
      <c r="H16" s="71">
        <v>1</v>
      </c>
      <c r="I16" s="71">
        <v>0</v>
      </c>
      <c r="J16" s="71">
        <v>0</v>
      </c>
      <c r="K16" s="72">
        <v>3600</v>
      </c>
      <c r="L16" s="64">
        <f t="shared" si="0"/>
        <v>1</v>
      </c>
      <c r="M16" s="64">
        <f t="shared" si="0"/>
        <v>1</v>
      </c>
      <c r="N16" s="65">
        <f t="shared" si="0"/>
        <v>0</v>
      </c>
      <c r="O16" s="64">
        <f t="shared" si="0"/>
        <v>0</v>
      </c>
      <c r="P16" s="64">
        <f t="shared" si="1"/>
        <v>1</v>
      </c>
      <c r="Q16" s="64">
        <f t="shared" si="1"/>
        <v>1</v>
      </c>
      <c r="R16" s="67">
        <f t="shared" si="2"/>
        <v>3600</v>
      </c>
      <c r="S16" s="68">
        <f t="shared" si="3"/>
        <v>3600</v>
      </c>
      <c r="T16" s="47"/>
      <c r="V16" s="47"/>
    </row>
    <row r="17" spans="1:22" ht="24.95" customHeight="1" x14ac:dyDescent="0.2">
      <c r="A17" s="60" t="s">
        <v>47</v>
      </c>
      <c r="B17" s="73">
        <v>0</v>
      </c>
      <c r="C17" s="71">
        <v>0</v>
      </c>
      <c r="D17" s="71">
        <v>0</v>
      </c>
      <c r="E17" s="71">
        <v>0</v>
      </c>
      <c r="F17" s="72">
        <v>0</v>
      </c>
      <c r="G17" s="71">
        <v>1</v>
      </c>
      <c r="H17" s="71">
        <v>1</v>
      </c>
      <c r="I17" s="71">
        <v>0</v>
      </c>
      <c r="J17" s="71">
        <v>0</v>
      </c>
      <c r="K17" s="72">
        <v>2430</v>
      </c>
      <c r="L17" s="64">
        <f t="shared" si="0"/>
        <v>1</v>
      </c>
      <c r="M17" s="64">
        <f t="shared" si="0"/>
        <v>1</v>
      </c>
      <c r="N17" s="65">
        <f t="shared" si="0"/>
        <v>0</v>
      </c>
      <c r="O17" s="64">
        <f t="shared" si="0"/>
        <v>0</v>
      </c>
      <c r="P17" s="64">
        <f t="shared" si="1"/>
        <v>1</v>
      </c>
      <c r="Q17" s="64">
        <f t="shared" si="1"/>
        <v>1</v>
      </c>
      <c r="R17" s="67">
        <f t="shared" si="2"/>
        <v>2430</v>
      </c>
      <c r="S17" s="68">
        <f t="shared" si="3"/>
        <v>2430</v>
      </c>
      <c r="T17" s="47"/>
      <c r="V17" s="47"/>
    </row>
    <row r="18" spans="1:22" ht="24.95" customHeight="1" x14ac:dyDescent="0.2">
      <c r="A18" s="60" t="s">
        <v>48</v>
      </c>
      <c r="B18" s="73">
        <v>0</v>
      </c>
      <c r="C18" s="71">
        <v>0</v>
      </c>
      <c r="D18" s="71">
        <v>0</v>
      </c>
      <c r="E18" s="71">
        <v>0</v>
      </c>
      <c r="F18" s="72">
        <v>0</v>
      </c>
      <c r="G18" s="71">
        <v>1</v>
      </c>
      <c r="H18" s="71">
        <v>1</v>
      </c>
      <c r="I18" s="71">
        <v>0</v>
      </c>
      <c r="J18" s="71">
        <v>0</v>
      </c>
      <c r="K18" s="72">
        <v>3865.8</v>
      </c>
      <c r="L18" s="64">
        <f t="shared" si="0"/>
        <v>1</v>
      </c>
      <c r="M18" s="64">
        <f t="shared" si="0"/>
        <v>1</v>
      </c>
      <c r="N18" s="65">
        <f t="shared" si="0"/>
        <v>0</v>
      </c>
      <c r="O18" s="64">
        <f t="shared" si="0"/>
        <v>0</v>
      </c>
      <c r="P18" s="64">
        <f t="shared" si="1"/>
        <v>1</v>
      </c>
      <c r="Q18" s="64">
        <f t="shared" si="1"/>
        <v>1</v>
      </c>
      <c r="R18" s="67">
        <f>SUM(K18+F18)</f>
        <v>3865.8</v>
      </c>
      <c r="S18" s="68">
        <f t="shared" si="3"/>
        <v>3865.8</v>
      </c>
      <c r="T18" s="47"/>
      <c r="V18" s="47"/>
    </row>
    <row r="19" spans="1:22" ht="24.95" customHeight="1" x14ac:dyDescent="0.2">
      <c r="A19" s="61" t="s">
        <v>49</v>
      </c>
      <c r="B19" s="73">
        <v>0</v>
      </c>
      <c r="C19" s="71">
        <v>0</v>
      </c>
      <c r="D19" s="71">
        <v>0</v>
      </c>
      <c r="E19" s="71">
        <v>0</v>
      </c>
      <c r="F19" s="72">
        <v>0</v>
      </c>
      <c r="G19" s="71">
        <v>3</v>
      </c>
      <c r="H19" s="71">
        <v>3</v>
      </c>
      <c r="I19" s="71">
        <v>0</v>
      </c>
      <c r="J19" s="71">
        <v>0</v>
      </c>
      <c r="K19" s="72">
        <v>10361</v>
      </c>
      <c r="L19" s="64">
        <f t="shared" si="0"/>
        <v>3</v>
      </c>
      <c r="M19" s="64">
        <f t="shared" si="0"/>
        <v>3</v>
      </c>
      <c r="N19" s="65">
        <f t="shared" si="0"/>
        <v>0</v>
      </c>
      <c r="O19" s="64">
        <f t="shared" si="0"/>
        <v>0</v>
      </c>
      <c r="P19" s="64">
        <f t="shared" si="1"/>
        <v>3</v>
      </c>
      <c r="Q19" s="64">
        <f t="shared" si="1"/>
        <v>3</v>
      </c>
      <c r="R19" s="67">
        <f>SUM(K19+F19)</f>
        <v>10361</v>
      </c>
      <c r="S19" s="68">
        <f t="shared" si="3"/>
        <v>3453.6666666666665</v>
      </c>
      <c r="T19" s="47"/>
      <c r="V19" s="47"/>
    </row>
    <row r="20" spans="1:22" ht="24.95" customHeight="1" thickBot="1" x14ac:dyDescent="0.25">
      <c r="A20" s="62" t="s">
        <v>50</v>
      </c>
      <c r="B20" s="74">
        <v>1</v>
      </c>
      <c r="C20" s="75">
        <v>1</v>
      </c>
      <c r="D20" s="75">
        <v>0</v>
      </c>
      <c r="E20" s="75">
        <v>0</v>
      </c>
      <c r="F20" s="76">
        <v>15030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7">
        <f t="shared" si="0"/>
        <v>1</v>
      </c>
      <c r="M20" s="77">
        <f t="shared" si="0"/>
        <v>1</v>
      </c>
      <c r="N20" s="78">
        <f t="shared" si="0"/>
        <v>0</v>
      </c>
      <c r="O20" s="77">
        <f t="shared" si="0"/>
        <v>0</v>
      </c>
      <c r="P20" s="77">
        <f t="shared" si="1"/>
        <v>1</v>
      </c>
      <c r="Q20" s="77">
        <f t="shared" si="1"/>
        <v>1</v>
      </c>
      <c r="R20" s="79">
        <f>SUM(K20+F20)</f>
        <v>15030</v>
      </c>
      <c r="S20" s="80">
        <f>R20/Q20</f>
        <v>15030</v>
      </c>
      <c r="T20" s="47"/>
      <c r="V20" s="47"/>
    </row>
    <row r="21" spans="1:22" ht="24.95" customHeight="1" thickBot="1" x14ac:dyDescent="0.25">
      <c r="A21" s="48" t="s">
        <v>20</v>
      </c>
      <c r="B21" s="81">
        <f t="shared" ref="B21:K21" si="4">SUM(B6:B20)</f>
        <v>193</v>
      </c>
      <c r="C21" s="82">
        <f t="shared" si="4"/>
        <v>209</v>
      </c>
      <c r="D21" s="83">
        <f t="shared" si="4"/>
        <v>1</v>
      </c>
      <c r="E21" s="83">
        <f t="shared" si="4"/>
        <v>1</v>
      </c>
      <c r="F21" s="84">
        <f t="shared" si="4"/>
        <v>693876.14999999991</v>
      </c>
      <c r="G21" s="83">
        <f t="shared" si="4"/>
        <v>93</v>
      </c>
      <c r="H21" s="83">
        <f t="shared" si="4"/>
        <v>93</v>
      </c>
      <c r="I21" s="83">
        <f t="shared" si="4"/>
        <v>1</v>
      </c>
      <c r="J21" s="83">
        <f t="shared" si="4"/>
        <v>1</v>
      </c>
      <c r="K21" s="84">
        <f t="shared" si="4"/>
        <v>248237.84999999998</v>
      </c>
      <c r="L21" s="85">
        <f t="shared" si="0"/>
        <v>286</v>
      </c>
      <c r="M21" s="85">
        <f t="shared" si="0"/>
        <v>302</v>
      </c>
      <c r="N21" s="86">
        <f t="shared" si="0"/>
        <v>2</v>
      </c>
      <c r="O21" s="85">
        <f t="shared" si="0"/>
        <v>2</v>
      </c>
      <c r="P21" s="85">
        <f t="shared" si="1"/>
        <v>288</v>
      </c>
      <c r="Q21" s="85">
        <f t="shared" si="1"/>
        <v>304</v>
      </c>
      <c r="R21" s="87">
        <f>SUM(K21+F21)</f>
        <v>942113.99999999988</v>
      </c>
      <c r="S21" s="88">
        <f>R21/Q21</f>
        <v>3099.0592105263154</v>
      </c>
      <c r="T21" s="47"/>
    </row>
    <row r="22" spans="1:22" ht="24.95" customHeight="1" thickBot="1" x14ac:dyDescent="0.25">
      <c r="A22" s="49" t="s">
        <v>51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47"/>
    </row>
    <row r="23" spans="1:22" ht="24.95" customHeight="1" x14ac:dyDescent="0.2">
      <c r="A23" s="31" t="s">
        <v>24</v>
      </c>
      <c r="B23" s="32" t="s">
        <v>52</v>
      </c>
      <c r="C23" s="32"/>
      <c r="D23" s="32"/>
      <c r="E23" s="32"/>
      <c r="F23" s="33"/>
      <c r="G23" s="34" t="s">
        <v>53</v>
      </c>
      <c r="H23" s="32"/>
      <c r="I23" s="32"/>
      <c r="J23" s="32"/>
      <c r="K23" s="33"/>
      <c r="L23" s="35" t="s">
        <v>20</v>
      </c>
      <c r="M23" s="35"/>
      <c r="N23" s="35"/>
      <c r="O23" s="35"/>
      <c r="P23" s="35"/>
      <c r="Q23" s="35"/>
      <c r="R23" s="36" t="s">
        <v>27</v>
      </c>
      <c r="S23" s="37"/>
      <c r="U23" s="47"/>
    </row>
    <row r="24" spans="1:22" ht="24.95" customHeight="1" x14ac:dyDescent="0.2">
      <c r="A24" s="38"/>
      <c r="B24" s="39" t="s">
        <v>28</v>
      </c>
      <c r="C24" s="40"/>
      <c r="D24" s="40" t="s">
        <v>29</v>
      </c>
      <c r="E24" s="40"/>
      <c r="F24" s="41" t="s">
        <v>30</v>
      </c>
      <c r="G24" s="40" t="s">
        <v>28</v>
      </c>
      <c r="H24" s="40"/>
      <c r="I24" s="40" t="s">
        <v>29</v>
      </c>
      <c r="J24" s="40"/>
      <c r="K24" s="41" t="s">
        <v>30</v>
      </c>
      <c r="L24" s="40" t="s">
        <v>28</v>
      </c>
      <c r="M24" s="40"/>
      <c r="N24" s="40" t="s">
        <v>29</v>
      </c>
      <c r="O24" s="40"/>
      <c r="P24" s="40" t="s">
        <v>31</v>
      </c>
      <c r="Q24" s="40"/>
      <c r="R24" s="42" t="s">
        <v>32</v>
      </c>
      <c r="S24" s="43" t="s">
        <v>33</v>
      </c>
    </row>
    <row r="25" spans="1:22" ht="24.95" customHeight="1" x14ac:dyDescent="0.2">
      <c r="A25" s="38"/>
      <c r="B25" s="44" t="s">
        <v>34</v>
      </c>
      <c r="C25" s="45" t="s">
        <v>35</v>
      </c>
      <c r="D25" s="45" t="s">
        <v>34</v>
      </c>
      <c r="E25" s="45" t="s">
        <v>35</v>
      </c>
      <c r="F25" s="46"/>
      <c r="G25" s="45" t="s">
        <v>34</v>
      </c>
      <c r="H25" s="45" t="s">
        <v>35</v>
      </c>
      <c r="I25" s="45" t="s">
        <v>34</v>
      </c>
      <c r="J25" s="45" t="s">
        <v>35</v>
      </c>
      <c r="K25" s="46"/>
      <c r="L25" s="45" t="s">
        <v>34</v>
      </c>
      <c r="M25" s="45" t="s">
        <v>35</v>
      </c>
      <c r="N25" s="45" t="s">
        <v>34</v>
      </c>
      <c r="O25" s="45" t="s">
        <v>35</v>
      </c>
      <c r="P25" s="45" t="s">
        <v>34</v>
      </c>
      <c r="Q25" s="45" t="s">
        <v>35</v>
      </c>
      <c r="R25" s="42"/>
      <c r="S25" s="43"/>
    </row>
    <row r="26" spans="1:22" ht="24.95" customHeight="1" x14ac:dyDescent="0.2">
      <c r="A26" s="52" t="s">
        <v>54</v>
      </c>
      <c r="B26" s="73">
        <v>3</v>
      </c>
      <c r="C26" s="71">
        <v>3</v>
      </c>
      <c r="D26" s="71">
        <v>36</v>
      </c>
      <c r="E26" s="70">
        <v>36</v>
      </c>
      <c r="F26" s="89">
        <f>6565.8+3590.25</f>
        <v>10156.049999999999</v>
      </c>
      <c r="G26" s="71">
        <v>170</v>
      </c>
      <c r="H26" s="70">
        <v>206</v>
      </c>
      <c r="I26" s="71">
        <v>46</v>
      </c>
      <c r="J26" s="70">
        <v>46</v>
      </c>
      <c r="K26" s="89">
        <f>11076.8+447318.2</f>
        <v>458395</v>
      </c>
      <c r="L26" s="64">
        <f t="shared" ref="L26:O27" si="5">B26+G26</f>
        <v>173</v>
      </c>
      <c r="M26" s="64">
        <f t="shared" si="5"/>
        <v>209</v>
      </c>
      <c r="N26" s="65">
        <f t="shared" si="5"/>
        <v>82</v>
      </c>
      <c r="O26" s="64">
        <f t="shared" si="5"/>
        <v>82</v>
      </c>
      <c r="P26" s="64">
        <f>L26+N26</f>
        <v>255</v>
      </c>
      <c r="Q26" s="64">
        <f>M26+O26</f>
        <v>291</v>
      </c>
      <c r="R26" s="67">
        <f>F26+K26</f>
        <v>468551.05</v>
      </c>
      <c r="S26" s="68">
        <f>R26/Q26</f>
        <v>1610.1410652920961</v>
      </c>
    </row>
    <row r="27" spans="1:22" ht="24.95" customHeight="1" x14ac:dyDescent="0.2">
      <c r="A27" s="52" t="s">
        <v>55</v>
      </c>
      <c r="B27" s="69">
        <v>0</v>
      </c>
      <c r="C27" s="71">
        <v>0</v>
      </c>
      <c r="D27" s="71">
        <v>0</v>
      </c>
      <c r="E27" s="71">
        <v>0</v>
      </c>
      <c r="F27" s="71">
        <v>0</v>
      </c>
      <c r="G27" s="71">
        <v>62</v>
      </c>
      <c r="H27" s="71">
        <v>62</v>
      </c>
      <c r="I27" s="71">
        <v>0</v>
      </c>
      <c r="J27" s="71">
        <v>0</v>
      </c>
      <c r="K27" s="89">
        <v>363987</v>
      </c>
      <c r="L27" s="64">
        <f t="shared" si="5"/>
        <v>62</v>
      </c>
      <c r="M27" s="64">
        <f t="shared" si="5"/>
        <v>62</v>
      </c>
      <c r="N27" s="65">
        <f t="shared" si="5"/>
        <v>0</v>
      </c>
      <c r="O27" s="64">
        <f t="shared" si="5"/>
        <v>0</v>
      </c>
      <c r="P27" s="64">
        <f>L27+N27</f>
        <v>62</v>
      </c>
      <c r="Q27" s="64">
        <f>M27+O27</f>
        <v>62</v>
      </c>
      <c r="R27" s="67">
        <f>SUM(K27+F27)</f>
        <v>363987</v>
      </c>
      <c r="S27" s="68">
        <f>R27/Q27</f>
        <v>5870.7580645161288</v>
      </c>
    </row>
    <row r="28" spans="1:22" ht="24.95" customHeight="1" thickBot="1" x14ac:dyDescent="0.25">
      <c r="A28" s="96" t="s">
        <v>20</v>
      </c>
      <c r="B28" s="90">
        <f t="shared" ref="B28:Q28" si="6">SUM(B26:B27)</f>
        <v>3</v>
      </c>
      <c r="C28" s="75">
        <f t="shared" si="6"/>
        <v>3</v>
      </c>
      <c r="D28" s="91">
        <f t="shared" si="6"/>
        <v>36</v>
      </c>
      <c r="E28" s="91">
        <f t="shared" si="6"/>
        <v>36</v>
      </c>
      <c r="F28" s="92">
        <f t="shared" si="6"/>
        <v>10156.049999999999</v>
      </c>
      <c r="G28" s="75">
        <f t="shared" si="6"/>
        <v>232</v>
      </c>
      <c r="H28" s="91">
        <f t="shared" si="6"/>
        <v>268</v>
      </c>
      <c r="I28" s="75">
        <f t="shared" si="6"/>
        <v>46</v>
      </c>
      <c r="J28" s="91">
        <f t="shared" si="6"/>
        <v>46</v>
      </c>
      <c r="K28" s="92">
        <f t="shared" si="6"/>
        <v>822382</v>
      </c>
      <c r="L28" s="77">
        <f t="shared" si="6"/>
        <v>235</v>
      </c>
      <c r="M28" s="77">
        <f t="shared" si="6"/>
        <v>271</v>
      </c>
      <c r="N28" s="78">
        <f t="shared" si="6"/>
        <v>82</v>
      </c>
      <c r="O28" s="77">
        <f t="shared" si="6"/>
        <v>82</v>
      </c>
      <c r="P28" s="77">
        <f t="shared" si="6"/>
        <v>317</v>
      </c>
      <c r="Q28" s="77">
        <f t="shared" si="6"/>
        <v>353</v>
      </c>
      <c r="R28" s="79">
        <f>SUM(R26:R27)</f>
        <v>832538.05</v>
      </c>
      <c r="S28" s="80">
        <f>R28/Q28</f>
        <v>2358.4647308781873</v>
      </c>
    </row>
    <row r="29" spans="1:22" ht="24.95" customHeight="1" thickBot="1" x14ac:dyDescent="0.25">
      <c r="A29" s="48" t="s">
        <v>56</v>
      </c>
      <c r="B29" s="93">
        <f>B28+B21</f>
        <v>196</v>
      </c>
      <c r="C29" s="93">
        <f t="shared" ref="C29:Q29" si="7">C28+C21</f>
        <v>212</v>
      </c>
      <c r="D29" s="93">
        <f t="shared" si="7"/>
        <v>37</v>
      </c>
      <c r="E29" s="93">
        <f t="shared" si="7"/>
        <v>37</v>
      </c>
      <c r="F29" s="94">
        <f t="shared" si="7"/>
        <v>704032.2</v>
      </c>
      <c r="G29" s="93">
        <f t="shared" si="7"/>
        <v>325</v>
      </c>
      <c r="H29" s="93">
        <f t="shared" si="7"/>
        <v>361</v>
      </c>
      <c r="I29" s="93">
        <f t="shared" si="7"/>
        <v>47</v>
      </c>
      <c r="J29" s="93">
        <f t="shared" si="7"/>
        <v>47</v>
      </c>
      <c r="K29" s="94">
        <f t="shared" si="7"/>
        <v>1070619.8500000001</v>
      </c>
      <c r="L29" s="95">
        <f t="shared" si="7"/>
        <v>521</v>
      </c>
      <c r="M29" s="95">
        <f t="shared" si="7"/>
        <v>573</v>
      </c>
      <c r="N29" s="95">
        <f t="shared" si="7"/>
        <v>84</v>
      </c>
      <c r="O29" s="95">
        <f t="shared" si="7"/>
        <v>84</v>
      </c>
      <c r="P29" s="95">
        <f t="shared" si="7"/>
        <v>605</v>
      </c>
      <c r="Q29" s="95">
        <f t="shared" si="7"/>
        <v>657</v>
      </c>
      <c r="R29" s="87">
        <f>R28+R21</f>
        <v>1774652.0499999998</v>
      </c>
      <c r="S29" s="88">
        <f>R29/Q29</f>
        <v>2701.1446727549464</v>
      </c>
    </row>
    <row r="31" spans="1:22" ht="24.95" customHeight="1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22" ht="24.95" customHeight="1" x14ac:dyDescent="0.2">
      <c r="P32" s="57"/>
    </row>
    <row r="33" spans="1:15" ht="24.95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5" spans="1:15" ht="24.95" customHeight="1" x14ac:dyDescent="0.2">
      <c r="D35" s="54"/>
    </row>
  </sheetData>
  <mergeCells count="36">
    <mergeCell ref="R24:R25"/>
    <mergeCell ref="S24:S25"/>
    <mergeCell ref="A31:O31"/>
    <mergeCell ref="A33:O33"/>
    <mergeCell ref="G24:H24"/>
    <mergeCell ref="I24:J24"/>
    <mergeCell ref="K24:K25"/>
    <mergeCell ref="L24:M24"/>
    <mergeCell ref="N24:O24"/>
    <mergeCell ref="P24:Q24"/>
    <mergeCell ref="S4:S5"/>
    <mergeCell ref="A22:S22"/>
    <mergeCell ref="A23:A25"/>
    <mergeCell ref="B23:F23"/>
    <mergeCell ref="G23:K23"/>
    <mergeCell ref="L23:Q23"/>
    <mergeCell ref="R23:S23"/>
    <mergeCell ref="B24:C24"/>
    <mergeCell ref="D24:E24"/>
    <mergeCell ref="F24:F25"/>
    <mergeCell ref="I4:J4"/>
    <mergeCell ref="K4:K5"/>
    <mergeCell ref="L4:M4"/>
    <mergeCell ref="N4:O4"/>
    <mergeCell ref="P4:Q4"/>
    <mergeCell ref="R4:R5"/>
    <mergeCell ref="A1:S1"/>
    <mergeCell ref="A3:A5"/>
    <mergeCell ref="B3:F3"/>
    <mergeCell ref="G3:K3"/>
    <mergeCell ref="L3:Q3"/>
    <mergeCell ref="R3:S3"/>
    <mergeCell ref="B4:C4"/>
    <mergeCell ref="D4:E4"/>
    <mergeCell ref="F4:F5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7" workbookViewId="0">
      <selection activeCell="N20" sqref="N20"/>
    </sheetView>
  </sheetViews>
  <sheetFormatPr defaultColWidth="14.5" defaultRowHeight="25.5" customHeight="1" x14ac:dyDescent="0.2"/>
  <cols>
    <col min="1" max="1" width="15" style="25" customWidth="1"/>
    <col min="2" max="3" width="6.625" style="25" customWidth="1"/>
    <col min="4" max="4" width="12.375" style="26" customWidth="1"/>
    <col min="5" max="6" width="6.625" style="26" customWidth="1"/>
    <col min="7" max="7" width="15.375" style="26" customWidth="1"/>
    <col min="8" max="9" width="6.625" style="26" customWidth="1"/>
    <col min="10" max="10" width="12.375" style="26" customWidth="1"/>
    <col min="11" max="12" width="6.625" style="26" customWidth="1"/>
    <col min="13" max="13" width="13.125" style="15" customWidth="1"/>
    <col min="14" max="256" width="14.5" style="2"/>
    <col min="257" max="257" width="15" style="2" customWidth="1"/>
    <col min="258" max="259" width="6.625" style="2" customWidth="1"/>
    <col min="260" max="260" width="12.375" style="2" customWidth="1"/>
    <col min="261" max="262" width="6.625" style="2" customWidth="1"/>
    <col min="263" max="263" width="15.375" style="2" customWidth="1"/>
    <col min="264" max="265" width="6.625" style="2" customWidth="1"/>
    <col min="266" max="266" width="12.375" style="2" customWidth="1"/>
    <col min="267" max="268" width="6.625" style="2" customWidth="1"/>
    <col min="269" max="269" width="13.125" style="2" customWidth="1"/>
    <col min="270" max="512" width="14.5" style="2"/>
    <col min="513" max="513" width="15" style="2" customWidth="1"/>
    <col min="514" max="515" width="6.625" style="2" customWidth="1"/>
    <col min="516" max="516" width="12.375" style="2" customWidth="1"/>
    <col min="517" max="518" width="6.625" style="2" customWidth="1"/>
    <col min="519" max="519" width="15.375" style="2" customWidth="1"/>
    <col min="520" max="521" width="6.625" style="2" customWidth="1"/>
    <col min="522" max="522" width="12.375" style="2" customWidth="1"/>
    <col min="523" max="524" width="6.625" style="2" customWidth="1"/>
    <col min="525" max="525" width="13.125" style="2" customWidth="1"/>
    <col min="526" max="768" width="14.5" style="2"/>
    <col min="769" max="769" width="15" style="2" customWidth="1"/>
    <col min="770" max="771" width="6.625" style="2" customWidth="1"/>
    <col min="772" max="772" width="12.375" style="2" customWidth="1"/>
    <col min="773" max="774" width="6.625" style="2" customWidth="1"/>
    <col min="775" max="775" width="15.375" style="2" customWidth="1"/>
    <col min="776" max="777" width="6.625" style="2" customWidth="1"/>
    <col min="778" max="778" width="12.375" style="2" customWidth="1"/>
    <col min="779" max="780" width="6.625" style="2" customWidth="1"/>
    <col min="781" max="781" width="13.125" style="2" customWidth="1"/>
    <col min="782" max="1024" width="14.5" style="2"/>
    <col min="1025" max="1025" width="15" style="2" customWidth="1"/>
    <col min="1026" max="1027" width="6.625" style="2" customWidth="1"/>
    <col min="1028" max="1028" width="12.375" style="2" customWidth="1"/>
    <col min="1029" max="1030" width="6.625" style="2" customWidth="1"/>
    <col min="1031" max="1031" width="15.375" style="2" customWidth="1"/>
    <col min="1032" max="1033" width="6.625" style="2" customWidth="1"/>
    <col min="1034" max="1034" width="12.375" style="2" customWidth="1"/>
    <col min="1035" max="1036" width="6.625" style="2" customWidth="1"/>
    <col min="1037" max="1037" width="13.125" style="2" customWidth="1"/>
    <col min="1038" max="1280" width="14.5" style="2"/>
    <col min="1281" max="1281" width="15" style="2" customWidth="1"/>
    <col min="1282" max="1283" width="6.625" style="2" customWidth="1"/>
    <col min="1284" max="1284" width="12.375" style="2" customWidth="1"/>
    <col min="1285" max="1286" width="6.625" style="2" customWidth="1"/>
    <col min="1287" max="1287" width="15.375" style="2" customWidth="1"/>
    <col min="1288" max="1289" width="6.625" style="2" customWidth="1"/>
    <col min="1290" max="1290" width="12.375" style="2" customWidth="1"/>
    <col min="1291" max="1292" width="6.625" style="2" customWidth="1"/>
    <col min="1293" max="1293" width="13.125" style="2" customWidth="1"/>
    <col min="1294" max="1536" width="14.5" style="2"/>
    <col min="1537" max="1537" width="15" style="2" customWidth="1"/>
    <col min="1538" max="1539" width="6.625" style="2" customWidth="1"/>
    <col min="1540" max="1540" width="12.375" style="2" customWidth="1"/>
    <col min="1541" max="1542" width="6.625" style="2" customWidth="1"/>
    <col min="1543" max="1543" width="15.375" style="2" customWidth="1"/>
    <col min="1544" max="1545" width="6.625" style="2" customWidth="1"/>
    <col min="1546" max="1546" width="12.375" style="2" customWidth="1"/>
    <col min="1547" max="1548" width="6.625" style="2" customWidth="1"/>
    <col min="1549" max="1549" width="13.125" style="2" customWidth="1"/>
    <col min="1550" max="1792" width="14.5" style="2"/>
    <col min="1793" max="1793" width="15" style="2" customWidth="1"/>
    <col min="1794" max="1795" width="6.625" style="2" customWidth="1"/>
    <col min="1796" max="1796" width="12.375" style="2" customWidth="1"/>
    <col min="1797" max="1798" width="6.625" style="2" customWidth="1"/>
    <col min="1799" max="1799" width="15.375" style="2" customWidth="1"/>
    <col min="1800" max="1801" width="6.625" style="2" customWidth="1"/>
    <col min="1802" max="1802" width="12.375" style="2" customWidth="1"/>
    <col min="1803" max="1804" width="6.625" style="2" customWidth="1"/>
    <col min="1805" max="1805" width="13.125" style="2" customWidth="1"/>
    <col min="1806" max="2048" width="14.5" style="2"/>
    <col min="2049" max="2049" width="15" style="2" customWidth="1"/>
    <col min="2050" max="2051" width="6.625" style="2" customWidth="1"/>
    <col min="2052" max="2052" width="12.375" style="2" customWidth="1"/>
    <col min="2053" max="2054" width="6.625" style="2" customWidth="1"/>
    <col min="2055" max="2055" width="15.375" style="2" customWidth="1"/>
    <col min="2056" max="2057" width="6.625" style="2" customWidth="1"/>
    <col min="2058" max="2058" width="12.375" style="2" customWidth="1"/>
    <col min="2059" max="2060" width="6.625" style="2" customWidth="1"/>
    <col min="2061" max="2061" width="13.125" style="2" customWidth="1"/>
    <col min="2062" max="2304" width="14.5" style="2"/>
    <col min="2305" max="2305" width="15" style="2" customWidth="1"/>
    <col min="2306" max="2307" width="6.625" style="2" customWidth="1"/>
    <col min="2308" max="2308" width="12.375" style="2" customWidth="1"/>
    <col min="2309" max="2310" width="6.625" style="2" customWidth="1"/>
    <col min="2311" max="2311" width="15.375" style="2" customWidth="1"/>
    <col min="2312" max="2313" width="6.625" style="2" customWidth="1"/>
    <col min="2314" max="2314" width="12.375" style="2" customWidth="1"/>
    <col min="2315" max="2316" width="6.625" style="2" customWidth="1"/>
    <col min="2317" max="2317" width="13.125" style="2" customWidth="1"/>
    <col min="2318" max="2560" width="14.5" style="2"/>
    <col min="2561" max="2561" width="15" style="2" customWidth="1"/>
    <col min="2562" max="2563" width="6.625" style="2" customWidth="1"/>
    <col min="2564" max="2564" width="12.375" style="2" customWidth="1"/>
    <col min="2565" max="2566" width="6.625" style="2" customWidth="1"/>
    <col min="2567" max="2567" width="15.375" style="2" customWidth="1"/>
    <col min="2568" max="2569" width="6.625" style="2" customWidth="1"/>
    <col min="2570" max="2570" width="12.375" style="2" customWidth="1"/>
    <col min="2571" max="2572" width="6.625" style="2" customWidth="1"/>
    <col min="2573" max="2573" width="13.125" style="2" customWidth="1"/>
    <col min="2574" max="2816" width="14.5" style="2"/>
    <col min="2817" max="2817" width="15" style="2" customWidth="1"/>
    <col min="2818" max="2819" width="6.625" style="2" customWidth="1"/>
    <col min="2820" max="2820" width="12.375" style="2" customWidth="1"/>
    <col min="2821" max="2822" width="6.625" style="2" customWidth="1"/>
    <col min="2823" max="2823" width="15.375" style="2" customWidth="1"/>
    <col min="2824" max="2825" width="6.625" style="2" customWidth="1"/>
    <col min="2826" max="2826" width="12.375" style="2" customWidth="1"/>
    <col min="2827" max="2828" width="6.625" style="2" customWidth="1"/>
    <col min="2829" max="2829" width="13.125" style="2" customWidth="1"/>
    <col min="2830" max="3072" width="14.5" style="2"/>
    <col min="3073" max="3073" width="15" style="2" customWidth="1"/>
    <col min="3074" max="3075" width="6.625" style="2" customWidth="1"/>
    <col min="3076" max="3076" width="12.375" style="2" customWidth="1"/>
    <col min="3077" max="3078" width="6.625" style="2" customWidth="1"/>
    <col min="3079" max="3079" width="15.375" style="2" customWidth="1"/>
    <col min="3080" max="3081" width="6.625" style="2" customWidth="1"/>
    <col min="3082" max="3082" width="12.375" style="2" customWidth="1"/>
    <col min="3083" max="3084" width="6.625" style="2" customWidth="1"/>
    <col min="3085" max="3085" width="13.125" style="2" customWidth="1"/>
    <col min="3086" max="3328" width="14.5" style="2"/>
    <col min="3329" max="3329" width="15" style="2" customWidth="1"/>
    <col min="3330" max="3331" width="6.625" style="2" customWidth="1"/>
    <col min="3332" max="3332" width="12.375" style="2" customWidth="1"/>
    <col min="3333" max="3334" width="6.625" style="2" customWidth="1"/>
    <col min="3335" max="3335" width="15.375" style="2" customWidth="1"/>
    <col min="3336" max="3337" width="6.625" style="2" customWidth="1"/>
    <col min="3338" max="3338" width="12.375" style="2" customWidth="1"/>
    <col min="3339" max="3340" width="6.625" style="2" customWidth="1"/>
    <col min="3341" max="3341" width="13.125" style="2" customWidth="1"/>
    <col min="3342" max="3584" width="14.5" style="2"/>
    <col min="3585" max="3585" width="15" style="2" customWidth="1"/>
    <col min="3586" max="3587" width="6.625" style="2" customWidth="1"/>
    <col min="3588" max="3588" width="12.375" style="2" customWidth="1"/>
    <col min="3589" max="3590" width="6.625" style="2" customWidth="1"/>
    <col min="3591" max="3591" width="15.375" style="2" customWidth="1"/>
    <col min="3592" max="3593" width="6.625" style="2" customWidth="1"/>
    <col min="3594" max="3594" width="12.375" style="2" customWidth="1"/>
    <col min="3595" max="3596" width="6.625" style="2" customWidth="1"/>
    <col min="3597" max="3597" width="13.125" style="2" customWidth="1"/>
    <col min="3598" max="3840" width="14.5" style="2"/>
    <col min="3841" max="3841" width="15" style="2" customWidth="1"/>
    <col min="3842" max="3843" width="6.625" style="2" customWidth="1"/>
    <col min="3844" max="3844" width="12.375" style="2" customWidth="1"/>
    <col min="3845" max="3846" width="6.625" style="2" customWidth="1"/>
    <col min="3847" max="3847" width="15.375" style="2" customWidth="1"/>
    <col min="3848" max="3849" width="6.625" style="2" customWidth="1"/>
    <col min="3850" max="3850" width="12.375" style="2" customWidth="1"/>
    <col min="3851" max="3852" width="6.625" style="2" customWidth="1"/>
    <col min="3853" max="3853" width="13.125" style="2" customWidth="1"/>
    <col min="3854" max="4096" width="14.5" style="2"/>
    <col min="4097" max="4097" width="15" style="2" customWidth="1"/>
    <col min="4098" max="4099" width="6.625" style="2" customWidth="1"/>
    <col min="4100" max="4100" width="12.375" style="2" customWidth="1"/>
    <col min="4101" max="4102" width="6.625" style="2" customWidth="1"/>
    <col min="4103" max="4103" width="15.375" style="2" customWidth="1"/>
    <col min="4104" max="4105" width="6.625" style="2" customWidth="1"/>
    <col min="4106" max="4106" width="12.375" style="2" customWidth="1"/>
    <col min="4107" max="4108" width="6.625" style="2" customWidth="1"/>
    <col min="4109" max="4109" width="13.125" style="2" customWidth="1"/>
    <col min="4110" max="4352" width="14.5" style="2"/>
    <col min="4353" max="4353" width="15" style="2" customWidth="1"/>
    <col min="4354" max="4355" width="6.625" style="2" customWidth="1"/>
    <col min="4356" max="4356" width="12.375" style="2" customWidth="1"/>
    <col min="4357" max="4358" width="6.625" style="2" customWidth="1"/>
    <col min="4359" max="4359" width="15.375" style="2" customWidth="1"/>
    <col min="4360" max="4361" width="6.625" style="2" customWidth="1"/>
    <col min="4362" max="4362" width="12.375" style="2" customWidth="1"/>
    <col min="4363" max="4364" width="6.625" style="2" customWidth="1"/>
    <col min="4365" max="4365" width="13.125" style="2" customWidth="1"/>
    <col min="4366" max="4608" width="14.5" style="2"/>
    <col min="4609" max="4609" width="15" style="2" customWidth="1"/>
    <col min="4610" max="4611" width="6.625" style="2" customWidth="1"/>
    <col min="4612" max="4612" width="12.375" style="2" customWidth="1"/>
    <col min="4613" max="4614" width="6.625" style="2" customWidth="1"/>
    <col min="4615" max="4615" width="15.375" style="2" customWidth="1"/>
    <col min="4616" max="4617" width="6.625" style="2" customWidth="1"/>
    <col min="4618" max="4618" width="12.375" style="2" customWidth="1"/>
    <col min="4619" max="4620" width="6.625" style="2" customWidth="1"/>
    <col min="4621" max="4621" width="13.125" style="2" customWidth="1"/>
    <col min="4622" max="4864" width="14.5" style="2"/>
    <col min="4865" max="4865" width="15" style="2" customWidth="1"/>
    <col min="4866" max="4867" width="6.625" style="2" customWidth="1"/>
    <col min="4868" max="4868" width="12.375" style="2" customWidth="1"/>
    <col min="4869" max="4870" width="6.625" style="2" customWidth="1"/>
    <col min="4871" max="4871" width="15.375" style="2" customWidth="1"/>
    <col min="4872" max="4873" width="6.625" style="2" customWidth="1"/>
    <col min="4874" max="4874" width="12.375" style="2" customWidth="1"/>
    <col min="4875" max="4876" width="6.625" style="2" customWidth="1"/>
    <col min="4877" max="4877" width="13.125" style="2" customWidth="1"/>
    <col min="4878" max="5120" width="14.5" style="2"/>
    <col min="5121" max="5121" width="15" style="2" customWidth="1"/>
    <col min="5122" max="5123" width="6.625" style="2" customWidth="1"/>
    <col min="5124" max="5124" width="12.375" style="2" customWidth="1"/>
    <col min="5125" max="5126" width="6.625" style="2" customWidth="1"/>
    <col min="5127" max="5127" width="15.375" style="2" customWidth="1"/>
    <col min="5128" max="5129" width="6.625" style="2" customWidth="1"/>
    <col min="5130" max="5130" width="12.375" style="2" customWidth="1"/>
    <col min="5131" max="5132" width="6.625" style="2" customWidth="1"/>
    <col min="5133" max="5133" width="13.125" style="2" customWidth="1"/>
    <col min="5134" max="5376" width="14.5" style="2"/>
    <col min="5377" max="5377" width="15" style="2" customWidth="1"/>
    <col min="5378" max="5379" width="6.625" style="2" customWidth="1"/>
    <col min="5380" max="5380" width="12.375" style="2" customWidth="1"/>
    <col min="5381" max="5382" width="6.625" style="2" customWidth="1"/>
    <col min="5383" max="5383" width="15.375" style="2" customWidth="1"/>
    <col min="5384" max="5385" width="6.625" style="2" customWidth="1"/>
    <col min="5386" max="5386" width="12.375" style="2" customWidth="1"/>
    <col min="5387" max="5388" width="6.625" style="2" customWidth="1"/>
    <col min="5389" max="5389" width="13.125" style="2" customWidth="1"/>
    <col min="5390" max="5632" width="14.5" style="2"/>
    <col min="5633" max="5633" width="15" style="2" customWidth="1"/>
    <col min="5634" max="5635" width="6.625" style="2" customWidth="1"/>
    <col min="5636" max="5636" width="12.375" style="2" customWidth="1"/>
    <col min="5637" max="5638" width="6.625" style="2" customWidth="1"/>
    <col min="5639" max="5639" width="15.375" style="2" customWidth="1"/>
    <col min="5640" max="5641" width="6.625" style="2" customWidth="1"/>
    <col min="5642" max="5642" width="12.375" style="2" customWidth="1"/>
    <col min="5643" max="5644" width="6.625" style="2" customWidth="1"/>
    <col min="5645" max="5645" width="13.125" style="2" customWidth="1"/>
    <col min="5646" max="5888" width="14.5" style="2"/>
    <col min="5889" max="5889" width="15" style="2" customWidth="1"/>
    <col min="5890" max="5891" width="6.625" style="2" customWidth="1"/>
    <col min="5892" max="5892" width="12.375" style="2" customWidth="1"/>
    <col min="5893" max="5894" width="6.625" style="2" customWidth="1"/>
    <col min="5895" max="5895" width="15.375" style="2" customWidth="1"/>
    <col min="5896" max="5897" width="6.625" style="2" customWidth="1"/>
    <col min="5898" max="5898" width="12.375" style="2" customWidth="1"/>
    <col min="5899" max="5900" width="6.625" style="2" customWidth="1"/>
    <col min="5901" max="5901" width="13.125" style="2" customWidth="1"/>
    <col min="5902" max="6144" width="14.5" style="2"/>
    <col min="6145" max="6145" width="15" style="2" customWidth="1"/>
    <col min="6146" max="6147" width="6.625" style="2" customWidth="1"/>
    <col min="6148" max="6148" width="12.375" style="2" customWidth="1"/>
    <col min="6149" max="6150" width="6.625" style="2" customWidth="1"/>
    <col min="6151" max="6151" width="15.375" style="2" customWidth="1"/>
    <col min="6152" max="6153" width="6.625" style="2" customWidth="1"/>
    <col min="6154" max="6154" width="12.375" style="2" customWidth="1"/>
    <col min="6155" max="6156" width="6.625" style="2" customWidth="1"/>
    <col min="6157" max="6157" width="13.125" style="2" customWidth="1"/>
    <col min="6158" max="6400" width="14.5" style="2"/>
    <col min="6401" max="6401" width="15" style="2" customWidth="1"/>
    <col min="6402" max="6403" width="6.625" style="2" customWidth="1"/>
    <col min="6404" max="6404" width="12.375" style="2" customWidth="1"/>
    <col min="6405" max="6406" width="6.625" style="2" customWidth="1"/>
    <col min="6407" max="6407" width="15.375" style="2" customWidth="1"/>
    <col min="6408" max="6409" width="6.625" style="2" customWidth="1"/>
    <col min="6410" max="6410" width="12.375" style="2" customWidth="1"/>
    <col min="6411" max="6412" width="6.625" style="2" customWidth="1"/>
    <col min="6413" max="6413" width="13.125" style="2" customWidth="1"/>
    <col min="6414" max="6656" width="14.5" style="2"/>
    <col min="6657" max="6657" width="15" style="2" customWidth="1"/>
    <col min="6658" max="6659" width="6.625" style="2" customWidth="1"/>
    <col min="6660" max="6660" width="12.375" style="2" customWidth="1"/>
    <col min="6661" max="6662" width="6.625" style="2" customWidth="1"/>
    <col min="6663" max="6663" width="15.375" style="2" customWidth="1"/>
    <col min="6664" max="6665" width="6.625" style="2" customWidth="1"/>
    <col min="6666" max="6666" width="12.375" style="2" customWidth="1"/>
    <col min="6667" max="6668" width="6.625" style="2" customWidth="1"/>
    <col min="6669" max="6669" width="13.125" style="2" customWidth="1"/>
    <col min="6670" max="6912" width="14.5" style="2"/>
    <col min="6913" max="6913" width="15" style="2" customWidth="1"/>
    <col min="6914" max="6915" width="6.625" style="2" customWidth="1"/>
    <col min="6916" max="6916" width="12.375" style="2" customWidth="1"/>
    <col min="6917" max="6918" width="6.625" style="2" customWidth="1"/>
    <col min="6919" max="6919" width="15.375" style="2" customWidth="1"/>
    <col min="6920" max="6921" width="6.625" style="2" customWidth="1"/>
    <col min="6922" max="6922" width="12.375" style="2" customWidth="1"/>
    <col min="6923" max="6924" width="6.625" style="2" customWidth="1"/>
    <col min="6925" max="6925" width="13.125" style="2" customWidth="1"/>
    <col min="6926" max="7168" width="14.5" style="2"/>
    <col min="7169" max="7169" width="15" style="2" customWidth="1"/>
    <col min="7170" max="7171" width="6.625" style="2" customWidth="1"/>
    <col min="7172" max="7172" width="12.375" style="2" customWidth="1"/>
    <col min="7173" max="7174" width="6.625" style="2" customWidth="1"/>
    <col min="7175" max="7175" width="15.375" style="2" customWidth="1"/>
    <col min="7176" max="7177" width="6.625" style="2" customWidth="1"/>
    <col min="7178" max="7178" width="12.375" style="2" customWidth="1"/>
    <col min="7179" max="7180" width="6.625" style="2" customWidth="1"/>
    <col min="7181" max="7181" width="13.125" style="2" customWidth="1"/>
    <col min="7182" max="7424" width="14.5" style="2"/>
    <col min="7425" max="7425" width="15" style="2" customWidth="1"/>
    <col min="7426" max="7427" width="6.625" style="2" customWidth="1"/>
    <col min="7428" max="7428" width="12.375" style="2" customWidth="1"/>
    <col min="7429" max="7430" width="6.625" style="2" customWidth="1"/>
    <col min="7431" max="7431" width="15.375" style="2" customWidth="1"/>
    <col min="7432" max="7433" width="6.625" style="2" customWidth="1"/>
    <col min="7434" max="7434" width="12.375" style="2" customWidth="1"/>
    <col min="7435" max="7436" width="6.625" style="2" customWidth="1"/>
    <col min="7437" max="7437" width="13.125" style="2" customWidth="1"/>
    <col min="7438" max="7680" width="14.5" style="2"/>
    <col min="7681" max="7681" width="15" style="2" customWidth="1"/>
    <col min="7682" max="7683" width="6.625" style="2" customWidth="1"/>
    <col min="7684" max="7684" width="12.375" style="2" customWidth="1"/>
    <col min="7685" max="7686" width="6.625" style="2" customWidth="1"/>
    <col min="7687" max="7687" width="15.375" style="2" customWidth="1"/>
    <col min="7688" max="7689" width="6.625" style="2" customWidth="1"/>
    <col min="7690" max="7690" width="12.375" style="2" customWidth="1"/>
    <col min="7691" max="7692" width="6.625" style="2" customWidth="1"/>
    <col min="7693" max="7693" width="13.125" style="2" customWidth="1"/>
    <col min="7694" max="7936" width="14.5" style="2"/>
    <col min="7937" max="7937" width="15" style="2" customWidth="1"/>
    <col min="7938" max="7939" width="6.625" style="2" customWidth="1"/>
    <col min="7940" max="7940" width="12.375" style="2" customWidth="1"/>
    <col min="7941" max="7942" width="6.625" style="2" customWidth="1"/>
    <col min="7943" max="7943" width="15.375" style="2" customWidth="1"/>
    <col min="7944" max="7945" width="6.625" style="2" customWidth="1"/>
    <col min="7946" max="7946" width="12.375" style="2" customWidth="1"/>
    <col min="7947" max="7948" width="6.625" style="2" customWidth="1"/>
    <col min="7949" max="7949" width="13.125" style="2" customWidth="1"/>
    <col min="7950" max="8192" width="14.5" style="2"/>
    <col min="8193" max="8193" width="15" style="2" customWidth="1"/>
    <col min="8194" max="8195" width="6.625" style="2" customWidth="1"/>
    <col min="8196" max="8196" width="12.375" style="2" customWidth="1"/>
    <col min="8197" max="8198" width="6.625" style="2" customWidth="1"/>
    <col min="8199" max="8199" width="15.375" style="2" customWidth="1"/>
    <col min="8200" max="8201" width="6.625" style="2" customWidth="1"/>
    <col min="8202" max="8202" width="12.375" style="2" customWidth="1"/>
    <col min="8203" max="8204" width="6.625" style="2" customWidth="1"/>
    <col min="8205" max="8205" width="13.125" style="2" customWidth="1"/>
    <col min="8206" max="8448" width="14.5" style="2"/>
    <col min="8449" max="8449" width="15" style="2" customWidth="1"/>
    <col min="8450" max="8451" width="6.625" style="2" customWidth="1"/>
    <col min="8452" max="8452" width="12.375" style="2" customWidth="1"/>
    <col min="8453" max="8454" width="6.625" style="2" customWidth="1"/>
    <col min="8455" max="8455" width="15.375" style="2" customWidth="1"/>
    <col min="8456" max="8457" width="6.625" style="2" customWidth="1"/>
    <col min="8458" max="8458" width="12.375" style="2" customWidth="1"/>
    <col min="8459" max="8460" width="6.625" style="2" customWidth="1"/>
    <col min="8461" max="8461" width="13.125" style="2" customWidth="1"/>
    <col min="8462" max="8704" width="14.5" style="2"/>
    <col min="8705" max="8705" width="15" style="2" customWidth="1"/>
    <col min="8706" max="8707" width="6.625" style="2" customWidth="1"/>
    <col min="8708" max="8708" width="12.375" style="2" customWidth="1"/>
    <col min="8709" max="8710" width="6.625" style="2" customWidth="1"/>
    <col min="8711" max="8711" width="15.375" style="2" customWidth="1"/>
    <col min="8712" max="8713" width="6.625" style="2" customWidth="1"/>
    <col min="8714" max="8714" width="12.375" style="2" customWidth="1"/>
    <col min="8715" max="8716" width="6.625" style="2" customWidth="1"/>
    <col min="8717" max="8717" width="13.125" style="2" customWidth="1"/>
    <col min="8718" max="8960" width="14.5" style="2"/>
    <col min="8961" max="8961" width="15" style="2" customWidth="1"/>
    <col min="8962" max="8963" width="6.625" style="2" customWidth="1"/>
    <col min="8964" max="8964" width="12.375" style="2" customWidth="1"/>
    <col min="8965" max="8966" width="6.625" style="2" customWidth="1"/>
    <col min="8967" max="8967" width="15.375" style="2" customWidth="1"/>
    <col min="8968" max="8969" width="6.625" style="2" customWidth="1"/>
    <col min="8970" max="8970" width="12.375" style="2" customWidth="1"/>
    <col min="8971" max="8972" width="6.625" style="2" customWidth="1"/>
    <col min="8973" max="8973" width="13.125" style="2" customWidth="1"/>
    <col min="8974" max="9216" width="14.5" style="2"/>
    <col min="9217" max="9217" width="15" style="2" customWidth="1"/>
    <col min="9218" max="9219" width="6.625" style="2" customWidth="1"/>
    <col min="9220" max="9220" width="12.375" style="2" customWidth="1"/>
    <col min="9221" max="9222" width="6.625" style="2" customWidth="1"/>
    <col min="9223" max="9223" width="15.375" style="2" customWidth="1"/>
    <col min="9224" max="9225" width="6.625" style="2" customWidth="1"/>
    <col min="9226" max="9226" width="12.375" style="2" customWidth="1"/>
    <col min="9227" max="9228" width="6.625" style="2" customWidth="1"/>
    <col min="9229" max="9229" width="13.125" style="2" customWidth="1"/>
    <col min="9230" max="9472" width="14.5" style="2"/>
    <col min="9473" max="9473" width="15" style="2" customWidth="1"/>
    <col min="9474" max="9475" width="6.625" style="2" customWidth="1"/>
    <col min="9476" max="9476" width="12.375" style="2" customWidth="1"/>
    <col min="9477" max="9478" width="6.625" style="2" customWidth="1"/>
    <col min="9479" max="9479" width="15.375" style="2" customWidth="1"/>
    <col min="9480" max="9481" width="6.625" style="2" customWidth="1"/>
    <col min="9482" max="9482" width="12.375" style="2" customWidth="1"/>
    <col min="9483" max="9484" width="6.625" style="2" customWidth="1"/>
    <col min="9485" max="9485" width="13.125" style="2" customWidth="1"/>
    <col min="9486" max="9728" width="14.5" style="2"/>
    <col min="9729" max="9729" width="15" style="2" customWidth="1"/>
    <col min="9730" max="9731" width="6.625" style="2" customWidth="1"/>
    <col min="9732" max="9732" width="12.375" style="2" customWidth="1"/>
    <col min="9733" max="9734" width="6.625" style="2" customWidth="1"/>
    <col min="9735" max="9735" width="15.375" style="2" customWidth="1"/>
    <col min="9736" max="9737" width="6.625" style="2" customWidth="1"/>
    <col min="9738" max="9738" width="12.375" style="2" customWidth="1"/>
    <col min="9739" max="9740" width="6.625" style="2" customWidth="1"/>
    <col min="9741" max="9741" width="13.125" style="2" customWidth="1"/>
    <col min="9742" max="9984" width="14.5" style="2"/>
    <col min="9985" max="9985" width="15" style="2" customWidth="1"/>
    <col min="9986" max="9987" width="6.625" style="2" customWidth="1"/>
    <col min="9988" max="9988" width="12.375" style="2" customWidth="1"/>
    <col min="9989" max="9990" width="6.625" style="2" customWidth="1"/>
    <col min="9991" max="9991" width="15.375" style="2" customWidth="1"/>
    <col min="9992" max="9993" width="6.625" style="2" customWidth="1"/>
    <col min="9994" max="9994" width="12.375" style="2" customWidth="1"/>
    <col min="9995" max="9996" width="6.625" style="2" customWidth="1"/>
    <col min="9997" max="9997" width="13.125" style="2" customWidth="1"/>
    <col min="9998" max="10240" width="14.5" style="2"/>
    <col min="10241" max="10241" width="15" style="2" customWidth="1"/>
    <col min="10242" max="10243" width="6.625" style="2" customWidth="1"/>
    <col min="10244" max="10244" width="12.375" style="2" customWidth="1"/>
    <col min="10245" max="10246" width="6.625" style="2" customWidth="1"/>
    <col min="10247" max="10247" width="15.375" style="2" customWidth="1"/>
    <col min="10248" max="10249" width="6.625" style="2" customWidth="1"/>
    <col min="10250" max="10250" width="12.375" style="2" customWidth="1"/>
    <col min="10251" max="10252" width="6.625" style="2" customWidth="1"/>
    <col min="10253" max="10253" width="13.125" style="2" customWidth="1"/>
    <col min="10254" max="10496" width="14.5" style="2"/>
    <col min="10497" max="10497" width="15" style="2" customWidth="1"/>
    <col min="10498" max="10499" width="6.625" style="2" customWidth="1"/>
    <col min="10500" max="10500" width="12.375" style="2" customWidth="1"/>
    <col min="10501" max="10502" width="6.625" style="2" customWidth="1"/>
    <col min="10503" max="10503" width="15.375" style="2" customWidth="1"/>
    <col min="10504" max="10505" width="6.625" style="2" customWidth="1"/>
    <col min="10506" max="10506" width="12.375" style="2" customWidth="1"/>
    <col min="10507" max="10508" width="6.625" style="2" customWidth="1"/>
    <col min="10509" max="10509" width="13.125" style="2" customWidth="1"/>
    <col min="10510" max="10752" width="14.5" style="2"/>
    <col min="10753" max="10753" width="15" style="2" customWidth="1"/>
    <col min="10754" max="10755" width="6.625" style="2" customWidth="1"/>
    <col min="10756" max="10756" width="12.375" style="2" customWidth="1"/>
    <col min="10757" max="10758" width="6.625" style="2" customWidth="1"/>
    <col min="10759" max="10759" width="15.375" style="2" customWidth="1"/>
    <col min="10760" max="10761" width="6.625" style="2" customWidth="1"/>
    <col min="10762" max="10762" width="12.375" style="2" customWidth="1"/>
    <col min="10763" max="10764" width="6.625" style="2" customWidth="1"/>
    <col min="10765" max="10765" width="13.125" style="2" customWidth="1"/>
    <col min="10766" max="11008" width="14.5" style="2"/>
    <col min="11009" max="11009" width="15" style="2" customWidth="1"/>
    <col min="11010" max="11011" width="6.625" style="2" customWidth="1"/>
    <col min="11012" max="11012" width="12.375" style="2" customWidth="1"/>
    <col min="11013" max="11014" width="6.625" style="2" customWidth="1"/>
    <col min="11015" max="11015" width="15.375" style="2" customWidth="1"/>
    <col min="11016" max="11017" width="6.625" style="2" customWidth="1"/>
    <col min="11018" max="11018" width="12.375" style="2" customWidth="1"/>
    <col min="11019" max="11020" width="6.625" style="2" customWidth="1"/>
    <col min="11021" max="11021" width="13.125" style="2" customWidth="1"/>
    <col min="11022" max="11264" width="14.5" style="2"/>
    <col min="11265" max="11265" width="15" style="2" customWidth="1"/>
    <col min="11266" max="11267" width="6.625" style="2" customWidth="1"/>
    <col min="11268" max="11268" width="12.375" style="2" customWidth="1"/>
    <col min="11269" max="11270" width="6.625" style="2" customWidth="1"/>
    <col min="11271" max="11271" width="15.375" style="2" customWidth="1"/>
    <col min="11272" max="11273" width="6.625" style="2" customWidth="1"/>
    <col min="11274" max="11274" width="12.375" style="2" customWidth="1"/>
    <col min="11275" max="11276" width="6.625" style="2" customWidth="1"/>
    <col min="11277" max="11277" width="13.125" style="2" customWidth="1"/>
    <col min="11278" max="11520" width="14.5" style="2"/>
    <col min="11521" max="11521" width="15" style="2" customWidth="1"/>
    <col min="11522" max="11523" width="6.625" style="2" customWidth="1"/>
    <col min="11524" max="11524" width="12.375" style="2" customWidth="1"/>
    <col min="11525" max="11526" width="6.625" style="2" customWidth="1"/>
    <col min="11527" max="11527" width="15.375" style="2" customWidth="1"/>
    <col min="11528" max="11529" width="6.625" style="2" customWidth="1"/>
    <col min="11530" max="11530" width="12.375" style="2" customWidth="1"/>
    <col min="11531" max="11532" width="6.625" style="2" customWidth="1"/>
    <col min="11533" max="11533" width="13.125" style="2" customWidth="1"/>
    <col min="11534" max="11776" width="14.5" style="2"/>
    <col min="11777" max="11777" width="15" style="2" customWidth="1"/>
    <col min="11778" max="11779" width="6.625" style="2" customWidth="1"/>
    <col min="11780" max="11780" width="12.375" style="2" customWidth="1"/>
    <col min="11781" max="11782" width="6.625" style="2" customWidth="1"/>
    <col min="11783" max="11783" width="15.375" style="2" customWidth="1"/>
    <col min="11784" max="11785" width="6.625" style="2" customWidth="1"/>
    <col min="11786" max="11786" width="12.375" style="2" customWidth="1"/>
    <col min="11787" max="11788" width="6.625" style="2" customWidth="1"/>
    <col min="11789" max="11789" width="13.125" style="2" customWidth="1"/>
    <col min="11790" max="12032" width="14.5" style="2"/>
    <col min="12033" max="12033" width="15" style="2" customWidth="1"/>
    <col min="12034" max="12035" width="6.625" style="2" customWidth="1"/>
    <col min="12036" max="12036" width="12.375" style="2" customWidth="1"/>
    <col min="12037" max="12038" width="6.625" style="2" customWidth="1"/>
    <col min="12039" max="12039" width="15.375" style="2" customWidth="1"/>
    <col min="12040" max="12041" width="6.625" style="2" customWidth="1"/>
    <col min="12042" max="12042" width="12.375" style="2" customWidth="1"/>
    <col min="12043" max="12044" width="6.625" style="2" customWidth="1"/>
    <col min="12045" max="12045" width="13.125" style="2" customWidth="1"/>
    <col min="12046" max="12288" width="14.5" style="2"/>
    <col min="12289" max="12289" width="15" style="2" customWidth="1"/>
    <col min="12290" max="12291" width="6.625" style="2" customWidth="1"/>
    <col min="12292" max="12292" width="12.375" style="2" customWidth="1"/>
    <col min="12293" max="12294" width="6.625" style="2" customWidth="1"/>
    <col min="12295" max="12295" width="15.375" style="2" customWidth="1"/>
    <col min="12296" max="12297" width="6.625" style="2" customWidth="1"/>
    <col min="12298" max="12298" width="12.375" style="2" customWidth="1"/>
    <col min="12299" max="12300" width="6.625" style="2" customWidth="1"/>
    <col min="12301" max="12301" width="13.125" style="2" customWidth="1"/>
    <col min="12302" max="12544" width="14.5" style="2"/>
    <col min="12545" max="12545" width="15" style="2" customWidth="1"/>
    <col min="12546" max="12547" width="6.625" style="2" customWidth="1"/>
    <col min="12548" max="12548" width="12.375" style="2" customWidth="1"/>
    <col min="12549" max="12550" width="6.625" style="2" customWidth="1"/>
    <col min="12551" max="12551" width="15.375" style="2" customWidth="1"/>
    <col min="12552" max="12553" width="6.625" style="2" customWidth="1"/>
    <col min="12554" max="12554" width="12.375" style="2" customWidth="1"/>
    <col min="12555" max="12556" width="6.625" style="2" customWidth="1"/>
    <col min="12557" max="12557" width="13.125" style="2" customWidth="1"/>
    <col min="12558" max="12800" width="14.5" style="2"/>
    <col min="12801" max="12801" width="15" style="2" customWidth="1"/>
    <col min="12802" max="12803" width="6.625" style="2" customWidth="1"/>
    <col min="12804" max="12804" width="12.375" style="2" customWidth="1"/>
    <col min="12805" max="12806" width="6.625" style="2" customWidth="1"/>
    <col min="12807" max="12807" width="15.375" style="2" customWidth="1"/>
    <col min="12808" max="12809" width="6.625" style="2" customWidth="1"/>
    <col min="12810" max="12810" width="12.375" style="2" customWidth="1"/>
    <col min="12811" max="12812" width="6.625" style="2" customWidth="1"/>
    <col min="12813" max="12813" width="13.125" style="2" customWidth="1"/>
    <col min="12814" max="13056" width="14.5" style="2"/>
    <col min="13057" max="13057" width="15" style="2" customWidth="1"/>
    <col min="13058" max="13059" width="6.625" style="2" customWidth="1"/>
    <col min="13060" max="13060" width="12.375" style="2" customWidth="1"/>
    <col min="13061" max="13062" width="6.625" style="2" customWidth="1"/>
    <col min="13063" max="13063" width="15.375" style="2" customWidth="1"/>
    <col min="13064" max="13065" width="6.625" style="2" customWidth="1"/>
    <col min="13066" max="13066" width="12.375" style="2" customWidth="1"/>
    <col min="13067" max="13068" width="6.625" style="2" customWidth="1"/>
    <col min="13069" max="13069" width="13.125" style="2" customWidth="1"/>
    <col min="13070" max="13312" width="14.5" style="2"/>
    <col min="13313" max="13313" width="15" style="2" customWidth="1"/>
    <col min="13314" max="13315" width="6.625" style="2" customWidth="1"/>
    <col min="13316" max="13316" width="12.375" style="2" customWidth="1"/>
    <col min="13317" max="13318" width="6.625" style="2" customWidth="1"/>
    <col min="13319" max="13319" width="15.375" style="2" customWidth="1"/>
    <col min="13320" max="13321" width="6.625" style="2" customWidth="1"/>
    <col min="13322" max="13322" width="12.375" style="2" customWidth="1"/>
    <col min="13323" max="13324" width="6.625" style="2" customWidth="1"/>
    <col min="13325" max="13325" width="13.125" style="2" customWidth="1"/>
    <col min="13326" max="13568" width="14.5" style="2"/>
    <col min="13569" max="13569" width="15" style="2" customWidth="1"/>
    <col min="13570" max="13571" width="6.625" style="2" customWidth="1"/>
    <col min="13572" max="13572" width="12.375" style="2" customWidth="1"/>
    <col min="13573" max="13574" width="6.625" style="2" customWidth="1"/>
    <col min="13575" max="13575" width="15.375" style="2" customWidth="1"/>
    <col min="13576" max="13577" width="6.625" style="2" customWidth="1"/>
    <col min="13578" max="13578" width="12.375" style="2" customWidth="1"/>
    <col min="13579" max="13580" width="6.625" style="2" customWidth="1"/>
    <col min="13581" max="13581" width="13.125" style="2" customWidth="1"/>
    <col min="13582" max="13824" width="14.5" style="2"/>
    <col min="13825" max="13825" width="15" style="2" customWidth="1"/>
    <col min="13826" max="13827" width="6.625" style="2" customWidth="1"/>
    <col min="13828" max="13828" width="12.375" style="2" customWidth="1"/>
    <col min="13829" max="13830" width="6.625" style="2" customWidth="1"/>
    <col min="13831" max="13831" width="15.375" style="2" customWidth="1"/>
    <col min="13832" max="13833" width="6.625" style="2" customWidth="1"/>
    <col min="13834" max="13834" width="12.375" style="2" customWidth="1"/>
    <col min="13835" max="13836" width="6.625" style="2" customWidth="1"/>
    <col min="13837" max="13837" width="13.125" style="2" customWidth="1"/>
    <col min="13838" max="14080" width="14.5" style="2"/>
    <col min="14081" max="14081" width="15" style="2" customWidth="1"/>
    <col min="14082" max="14083" width="6.625" style="2" customWidth="1"/>
    <col min="14084" max="14084" width="12.375" style="2" customWidth="1"/>
    <col min="14085" max="14086" width="6.625" style="2" customWidth="1"/>
    <col min="14087" max="14087" width="15.375" style="2" customWidth="1"/>
    <col min="14088" max="14089" width="6.625" style="2" customWidth="1"/>
    <col min="14090" max="14090" width="12.375" style="2" customWidth="1"/>
    <col min="14091" max="14092" width="6.625" style="2" customWidth="1"/>
    <col min="14093" max="14093" width="13.125" style="2" customWidth="1"/>
    <col min="14094" max="14336" width="14.5" style="2"/>
    <col min="14337" max="14337" width="15" style="2" customWidth="1"/>
    <col min="14338" max="14339" width="6.625" style="2" customWidth="1"/>
    <col min="14340" max="14340" width="12.375" style="2" customWidth="1"/>
    <col min="14341" max="14342" width="6.625" style="2" customWidth="1"/>
    <col min="14343" max="14343" width="15.375" style="2" customWidth="1"/>
    <col min="14344" max="14345" width="6.625" style="2" customWidth="1"/>
    <col min="14346" max="14346" width="12.375" style="2" customWidth="1"/>
    <col min="14347" max="14348" width="6.625" style="2" customWidth="1"/>
    <col min="14349" max="14349" width="13.125" style="2" customWidth="1"/>
    <col min="14350" max="14592" width="14.5" style="2"/>
    <col min="14593" max="14593" width="15" style="2" customWidth="1"/>
    <col min="14594" max="14595" width="6.625" style="2" customWidth="1"/>
    <col min="14596" max="14596" width="12.375" style="2" customWidth="1"/>
    <col min="14597" max="14598" width="6.625" style="2" customWidth="1"/>
    <col min="14599" max="14599" width="15.375" style="2" customWidth="1"/>
    <col min="14600" max="14601" width="6.625" style="2" customWidth="1"/>
    <col min="14602" max="14602" width="12.375" style="2" customWidth="1"/>
    <col min="14603" max="14604" width="6.625" style="2" customWidth="1"/>
    <col min="14605" max="14605" width="13.125" style="2" customWidth="1"/>
    <col min="14606" max="14848" width="14.5" style="2"/>
    <col min="14849" max="14849" width="15" style="2" customWidth="1"/>
    <col min="14850" max="14851" width="6.625" style="2" customWidth="1"/>
    <col min="14852" max="14852" width="12.375" style="2" customWidth="1"/>
    <col min="14853" max="14854" width="6.625" style="2" customWidth="1"/>
    <col min="14855" max="14855" width="15.375" style="2" customWidth="1"/>
    <col min="14856" max="14857" width="6.625" style="2" customWidth="1"/>
    <col min="14858" max="14858" width="12.375" style="2" customWidth="1"/>
    <col min="14859" max="14860" width="6.625" style="2" customWidth="1"/>
    <col min="14861" max="14861" width="13.125" style="2" customWidth="1"/>
    <col min="14862" max="15104" width="14.5" style="2"/>
    <col min="15105" max="15105" width="15" style="2" customWidth="1"/>
    <col min="15106" max="15107" width="6.625" style="2" customWidth="1"/>
    <col min="15108" max="15108" width="12.375" style="2" customWidth="1"/>
    <col min="15109" max="15110" width="6.625" style="2" customWidth="1"/>
    <col min="15111" max="15111" width="15.375" style="2" customWidth="1"/>
    <col min="15112" max="15113" width="6.625" style="2" customWidth="1"/>
    <col min="15114" max="15114" width="12.375" style="2" customWidth="1"/>
    <col min="15115" max="15116" width="6.625" style="2" customWidth="1"/>
    <col min="15117" max="15117" width="13.125" style="2" customWidth="1"/>
    <col min="15118" max="15360" width="14.5" style="2"/>
    <col min="15361" max="15361" width="15" style="2" customWidth="1"/>
    <col min="15362" max="15363" width="6.625" style="2" customWidth="1"/>
    <col min="15364" max="15364" width="12.375" style="2" customWidth="1"/>
    <col min="15365" max="15366" width="6.625" style="2" customWidth="1"/>
    <col min="15367" max="15367" width="15.375" style="2" customWidth="1"/>
    <col min="15368" max="15369" width="6.625" style="2" customWidth="1"/>
    <col min="15370" max="15370" width="12.375" style="2" customWidth="1"/>
    <col min="15371" max="15372" width="6.625" style="2" customWidth="1"/>
    <col min="15373" max="15373" width="13.125" style="2" customWidth="1"/>
    <col min="15374" max="15616" width="14.5" style="2"/>
    <col min="15617" max="15617" width="15" style="2" customWidth="1"/>
    <col min="15618" max="15619" width="6.625" style="2" customWidth="1"/>
    <col min="15620" max="15620" width="12.375" style="2" customWidth="1"/>
    <col min="15621" max="15622" width="6.625" style="2" customWidth="1"/>
    <col min="15623" max="15623" width="15.375" style="2" customWidth="1"/>
    <col min="15624" max="15625" width="6.625" style="2" customWidth="1"/>
    <col min="15626" max="15626" width="12.375" style="2" customWidth="1"/>
    <col min="15627" max="15628" width="6.625" style="2" customWidth="1"/>
    <col min="15629" max="15629" width="13.125" style="2" customWidth="1"/>
    <col min="15630" max="15872" width="14.5" style="2"/>
    <col min="15873" max="15873" width="15" style="2" customWidth="1"/>
    <col min="15874" max="15875" width="6.625" style="2" customWidth="1"/>
    <col min="15876" max="15876" width="12.375" style="2" customWidth="1"/>
    <col min="15877" max="15878" width="6.625" style="2" customWidth="1"/>
    <col min="15879" max="15879" width="15.375" style="2" customWidth="1"/>
    <col min="15880" max="15881" width="6.625" style="2" customWidth="1"/>
    <col min="15882" max="15882" width="12.375" style="2" customWidth="1"/>
    <col min="15883" max="15884" width="6.625" style="2" customWidth="1"/>
    <col min="15885" max="15885" width="13.125" style="2" customWidth="1"/>
    <col min="15886" max="16128" width="14.5" style="2"/>
    <col min="16129" max="16129" width="15" style="2" customWidth="1"/>
    <col min="16130" max="16131" width="6.625" style="2" customWidth="1"/>
    <col min="16132" max="16132" width="12.375" style="2" customWidth="1"/>
    <col min="16133" max="16134" width="6.625" style="2" customWidth="1"/>
    <col min="16135" max="16135" width="15.375" style="2" customWidth="1"/>
    <col min="16136" max="16137" width="6.625" style="2" customWidth="1"/>
    <col min="16138" max="16138" width="12.375" style="2" customWidth="1"/>
    <col min="16139" max="16140" width="6.625" style="2" customWidth="1"/>
    <col min="16141" max="16141" width="13.125" style="2" customWidth="1"/>
    <col min="16142" max="16384" width="14.5" style="2"/>
  </cols>
  <sheetData>
    <row r="1" spans="1:1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2.75" x14ac:dyDescent="0.2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 t="s">
        <v>4</v>
      </c>
      <c r="I2" s="4"/>
      <c r="J2" s="4"/>
      <c r="K2" s="5" t="s">
        <v>5</v>
      </c>
      <c r="L2" s="6"/>
      <c r="M2" s="7"/>
    </row>
    <row r="3" spans="1:15" ht="12.75" x14ac:dyDescent="0.2">
      <c r="A3" s="3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</row>
    <row r="4" spans="1:15" ht="25.5" customHeight="1" x14ac:dyDescent="0.2">
      <c r="A4" s="11" t="s">
        <v>9</v>
      </c>
      <c r="B4" s="12">
        <v>1</v>
      </c>
      <c r="C4" s="12">
        <v>1</v>
      </c>
      <c r="D4" s="13">
        <v>153</v>
      </c>
      <c r="E4" s="12">
        <f>'[1]Oct. 54'!$A$44</f>
        <v>38</v>
      </c>
      <c r="F4" s="12">
        <f>'[1]Oct. 54'!$J$45</f>
        <v>40</v>
      </c>
      <c r="G4" s="13">
        <f>'[1]Oct. 54'!$K$45</f>
        <v>121921.4</v>
      </c>
      <c r="H4" s="12">
        <v>0</v>
      </c>
      <c r="I4" s="12">
        <v>0</v>
      </c>
      <c r="J4" s="13">
        <v>0</v>
      </c>
      <c r="K4" s="12">
        <f t="shared" ref="K4:M14" si="0">B4+E4+H4</f>
        <v>39</v>
      </c>
      <c r="L4" s="14">
        <f t="shared" si="0"/>
        <v>41</v>
      </c>
      <c r="M4" s="13">
        <f>D4+G4+J4</f>
        <v>122074.4</v>
      </c>
    </row>
    <row r="5" spans="1:15" ht="25.5" customHeight="1" x14ac:dyDescent="0.2">
      <c r="A5" s="11" t="s">
        <v>10</v>
      </c>
      <c r="B5" s="12">
        <f>'[1]Nov. 55'!$A$25</f>
        <v>21</v>
      </c>
      <c r="C5" s="12">
        <f>'[1]Nov. 55'!$J$26</f>
        <v>21</v>
      </c>
      <c r="D5" s="13">
        <f>'[1]Nov. 55'!$K$26</f>
        <v>5439.55</v>
      </c>
      <c r="E5" s="12">
        <f>'[1]Nov. 55'!$A$69</f>
        <v>43</v>
      </c>
      <c r="F5" s="12">
        <f>'[1]Nov. 55'!$J$70</f>
        <v>47</v>
      </c>
      <c r="G5" s="13">
        <f>'[1]Nov. 55'!$K$70</f>
        <v>93887.95</v>
      </c>
      <c r="H5" s="12">
        <f>'[1]Nov. 55'!$A$81</f>
        <v>10</v>
      </c>
      <c r="I5" s="12">
        <f>'[1]Nov. 55'!$J$82</f>
        <v>10</v>
      </c>
      <c r="J5" s="13">
        <f>'[1]Nov. 55'!$K$82</f>
        <v>59355</v>
      </c>
      <c r="K5" s="12">
        <f t="shared" si="0"/>
        <v>74</v>
      </c>
      <c r="L5" s="14">
        <f t="shared" si="0"/>
        <v>78</v>
      </c>
      <c r="M5" s="13">
        <f t="shared" si="0"/>
        <v>158682.5</v>
      </c>
    </row>
    <row r="6" spans="1:15" ht="25.5" customHeight="1" x14ac:dyDescent="0.2">
      <c r="A6" s="11" t="s">
        <v>11</v>
      </c>
      <c r="B6" s="12">
        <v>0</v>
      </c>
      <c r="C6" s="14">
        <v>0</v>
      </c>
      <c r="D6" s="15">
        <v>0</v>
      </c>
      <c r="E6" s="12">
        <f>'[1]Dec. 55'!A37</f>
        <v>33</v>
      </c>
      <c r="F6" s="12">
        <f>'[1]Dec. 55'!J38</f>
        <v>44</v>
      </c>
      <c r="G6" s="13">
        <f>'[1]Dec. 55'!K38</f>
        <v>146760.15</v>
      </c>
      <c r="H6" s="12">
        <f>'[1]Dec. 55'!A51</f>
        <v>12</v>
      </c>
      <c r="I6" s="12">
        <f>'[1]Dec. 55'!J52</f>
        <v>12</v>
      </c>
      <c r="J6" s="13">
        <f>'[1]Dec. 55'!K52</f>
        <v>66186</v>
      </c>
      <c r="K6" s="12">
        <f t="shared" si="0"/>
        <v>45</v>
      </c>
      <c r="L6" s="14">
        <f t="shared" si="0"/>
        <v>56</v>
      </c>
      <c r="M6" s="13">
        <f t="shared" si="0"/>
        <v>212946.15</v>
      </c>
    </row>
    <row r="7" spans="1:15" ht="25.5" customHeight="1" x14ac:dyDescent="0.2">
      <c r="A7" s="11" t="s">
        <v>12</v>
      </c>
      <c r="B7" s="12">
        <v>0</v>
      </c>
      <c r="C7" s="14">
        <v>0</v>
      </c>
      <c r="D7" s="13">
        <v>0</v>
      </c>
      <c r="E7" s="12">
        <f>'[1]Jan. 56'!$A$64</f>
        <v>60</v>
      </c>
      <c r="F7" s="12">
        <f>'[1]Jan. 56'!$J$65</f>
        <v>60</v>
      </c>
      <c r="G7" s="13">
        <f>'[1]Jan. 56'!$K$65</f>
        <v>177695.75</v>
      </c>
      <c r="H7" s="12">
        <f>'[1]Jan. 56'!A75</f>
        <v>9</v>
      </c>
      <c r="I7" s="12">
        <f>'[1]Jan. 56'!J76</f>
        <v>9</v>
      </c>
      <c r="J7" s="13">
        <f>'[1]Jan. 56'!K76</f>
        <v>55467</v>
      </c>
      <c r="K7" s="12">
        <f t="shared" si="0"/>
        <v>69</v>
      </c>
      <c r="L7" s="12">
        <f t="shared" si="0"/>
        <v>69</v>
      </c>
      <c r="M7" s="13">
        <f t="shared" si="0"/>
        <v>233162.75</v>
      </c>
    </row>
    <row r="8" spans="1:15" ht="25.5" customHeight="1" x14ac:dyDescent="0.2">
      <c r="A8" s="11" t="s">
        <v>13</v>
      </c>
      <c r="B8" s="12">
        <f>'[1]Feb 56'!A22</f>
        <v>18</v>
      </c>
      <c r="C8" s="12">
        <f>'[1]Feb 56'!J23</f>
        <v>18</v>
      </c>
      <c r="D8" s="13">
        <f>'[1]Feb 56'!K23</f>
        <v>3782.6</v>
      </c>
      <c r="E8" s="12">
        <f>'[1]Feb 56'!A121</f>
        <v>98</v>
      </c>
      <c r="F8" s="12">
        <f>'[1]Feb 56'!J122</f>
        <v>98</v>
      </c>
      <c r="G8" s="13">
        <f>'[1]Feb 56'!K122</f>
        <v>277190.902</v>
      </c>
      <c r="H8" s="12">
        <v>0</v>
      </c>
      <c r="I8" s="12">
        <v>0</v>
      </c>
      <c r="J8" s="13">
        <v>0</v>
      </c>
      <c r="K8" s="12">
        <f t="shared" si="0"/>
        <v>116</v>
      </c>
      <c r="L8" s="12">
        <f t="shared" si="0"/>
        <v>116</v>
      </c>
      <c r="M8" s="13">
        <f t="shared" si="0"/>
        <v>280973.50199999998</v>
      </c>
    </row>
    <row r="9" spans="1:15" x14ac:dyDescent="0.2">
      <c r="A9" s="11" t="s">
        <v>14</v>
      </c>
      <c r="B9" s="12">
        <f>'[1]Mar 56-1'!A10</f>
        <v>6</v>
      </c>
      <c r="C9" s="12">
        <f>'[1]Mar 56-1'!J11</f>
        <v>6</v>
      </c>
      <c r="D9" s="13">
        <f>'[1]Mar 56-1'!K11</f>
        <v>1010.7</v>
      </c>
      <c r="E9" s="12">
        <f>'[1]Mar 56-1'!A61</f>
        <v>50</v>
      </c>
      <c r="F9" s="12">
        <f>'[1]Mar 56-1'!J62</f>
        <v>52</v>
      </c>
      <c r="G9" s="13">
        <f>'[1]Mar 56-1'!K62</f>
        <v>175409.2</v>
      </c>
      <c r="H9" s="12">
        <v>0</v>
      </c>
      <c r="I9" s="12">
        <v>0</v>
      </c>
      <c r="J9" s="13">
        <v>0</v>
      </c>
      <c r="K9" s="12">
        <f t="shared" si="0"/>
        <v>56</v>
      </c>
      <c r="L9" s="12">
        <f t="shared" si="0"/>
        <v>58</v>
      </c>
      <c r="M9" s="13">
        <f t="shared" si="0"/>
        <v>176419.90000000002</v>
      </c>
      <c r="N9" s="16"/>
    </row>
    <row r="10" spans="1:15" ht="25.5" customHeight="1" x14ac:dyDescent="0.2">
      <c r="A10" s="11" t="s">
        <v>15</v>
      </c>
      <c r="B10" s="12">
        <f>'[1]Mar 56-2'!A5</f>
        <v>1</v>
      </c>
      <c r="C10" s="12">
        <f>'[1]Mar 56-2'!J6</f>
        <v>1</v>
      </c>
      <c r="D10" s="13">
        <f>'[1]Mar 56-2'!K5</f>
        <v>150</v>
      </c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3">
        <v>0</v>
      </c>
      <c r="K10" s="12">
        <f>B10+E10+H10</f>
        <v>1</v>
      </c>
      <c r="L10" s="12">
        <f>C10+F10+I10</f>
        <v>1</v>
      </c>
      <c r="M10" s="13">
        <f>D10+G10+J10</f>
        <v>150</v>
      </c>
      <c r="N10" s="17"/>
      <c r="O10" s="17"/>
    </row>
    <row r="11" spans="1:15" ht="25.5" customHeight="1" x14ac:dyDescent="0.2">
      <c r="A11" s="11" t="s">
        <v>16</v>
      </c>
      <c r="B11" s="12">
        <f>'[1]Apr 56'!A29</f>
        <v>25</v>
      </c>
      <c r="C11" s="12">
        <f>'[1]Apr 56'!J30</f>
        <v>25</v>
      </c>
      <c r="D11" s="13">
        <f>'[1]Apr 56'!K30</f>
        <v>4431.25</v>
      </c>
      <c r="E11" s="12">
        <f>'[1]Apr 56'!A63</f>
        <v>33</v>
      </c>
      <c r="F11" s="12">
        <f>'[1]Apr 56'!J64</f>
        <v>38</v>
      </c>
      <c r="G11" s="13">
        <f>'[1]Apr 56'!K64</f>
        <v>89237.150000000009</v>
      </c>
      <c r="H11" s="12">
        <f>'[1]Apr 56'!A76</f>
        <v>11</v>
      </c>
      <c r="I11" s="12">
        <f>'[1]Apr 56'!J77</f>
        <v>11</v>
      </c>
      <c r="J11" s="13">
        <f>'[1]Apr 56'!K77</f>
        <v>63450</v>
      </c>
      <c r="K11" s="12">
        <f t="shared" si="0"/>
        <v>69</v>
      </c>
      <c r="L11" s="12">
        <f t="shared" si="0"/>
        <v>74</v>
      </c>
      <c r="M11" s="13">
        <f t="shared" si="0"/>
        <v>157118.40000000002</v>
      </c>
      <c r="N11" s="18"/>
    </row>
    <row r="12" spans="1:15" ht="25.5" customHeight="1" x14ac:dyDescent="0.2">
      <c r="A12" s="11" t="s">
        <v>17</v>
      </c>
      <c r="B12" s="12">
        <f>'[1]May 56'!A7</f>
        <v>3</v>
      </c>
      <c r="C12" s="12">
        <f>'[1]May 56'!J8</f>
        <v>3</v>
      </c>
      <c r="D12" s="13">
        <f>'[1]May 56'!K8</f>
        <v>864</v>
      </c>
      <c r="E12" s="12">
        <f>'[1]May 56'!A91</f>
        <v>83</v>
      </c>
      <c r="F12" s="12">
        <f>'[1]May 56'!J92</f>
        <v>96</v>
      </c>
      <c r="G12" s="13">
        <f>'[1]May 56'!K92</f>
        <v>234744.45000000004</v>
      </c>
      <c r="H12" s="12">
        <f>'[1]May 56'!A102</f>
        <v>9</v>
      </c>
      <c r="I12" s="12">
        <f>'[1]May 56'!J103</f>
        <v>9</v>
      </c>
      <c r="J12" s="13">
        <f>'[1]May 56'!K103</f>
        <v>56169</v>
      </c>
      <c r="K12" s="12">
        <f t="shared" si="0"/>
        <v>95</v>
      </c>
      <c r="L12" s="12">
        <f t="shared" si="0"/>
        <v>108</v>
      </c>
      <c r="M12" s="13">
        <f t="shared" si="0"/>
        <v>291777.45000000007</v>
      </c>
      <c r="N12" s="16"/>
    </row>
    <row r="13" spans="1:15" ht="25.5" customHeight="1" x14ac:dyDescent="0.2">
      <c r="A13" s="11" t="s">
        <v>18</v>
      </c>
      <c r="B13" s="12">
        <f>'[1]June 56'!A6</f>
        <v>2</v>
      </c>
      <c r="C13" s="12">
        <f>'[1]June 56'!J7</f>
        <v>2</v>
      </c>
      <c r="D13" s="13">
        <f>'[1]June 56'!K7</f>
        <v>418.5</v>
      </c>
      <c r="E13" s="12">
        <f>'[1]June 56'!A24</f>
        <v>19</v>
      </c>
      <c r="F13" s="12">
        <f>'[1]June 56'!J25</f>
        <v>21</v>
      </c>
      <c r="G13" s="13">
        <f>'[1]June 56'!K25</f>
        <v>54562</v>
      </c>
      <c r="H13" s="12">
        <v>0</v>
      </c>
      <c r="I13" s="12">
        <v>0</v>
      </c>
      <c r="J13" s="13">
        <v>0</v>
      </c>
      <c r="K13" s="12">
        <f t="shared" si="0"/>
        <v>21</v>
      </c>
      <c r="L13" s="12">
        <f t="shared" si="0"/>
        <v>23</v>
      </c>
      <c r="M13" s="13">
        <f t="shared" si="0"/>
        <v>54980.5</v>
      </c>
    </row>
    <row r="14" spans="1:15" ht="25.5" customHeight="1" x14ac:dyDescent="0.2">
      <c r="A14" s="11" t="s">
        <v>19</v>
      </c>
      <c r="B14" s="12">
        <f>'[1]July 56'!A17</f>
        <v>13</v>
      </c>
      <c r="C14" s="12">
        <f>'[1]July 56'!J18</f>
        <v>13</v>
      </c>
      <c r="D14" s="13">
        <f>'[1]July 56'!K18</f>
        <v>2868.2</v>
      </c>
      <c r="E14" s="12">
        <v>53</v>
      </c>
      <c r="F14" s="12">
        <f>'[1]July 56'!J72</f>
        <v>67</v>
      </c>
      <c r="G14" s="13">
        <f>'[1]July 56'!K72</f>
        <v>196558.2</v>
      </c>
      <c r="H14" s="12">
        <f>'[1]July 56'!A84</f>
        <v>11</v>
      </c>
      <c r="I14" s="12">
        <f>'[1]July 56'!J85</f>
        <v>11</v>
      </c>
      <c r="J14" s="13">
        <f>'[1]July 56'!K85</f>
        <v>63360</v>
      </c>
      <c r="K14" s="12">
        <f t="shared" si="0"/>
        <v>77</v>
      </c>
      <c r="L14" s="12">
        <f t="shared" si="0"/>
        <v>91</v>
      </c>
      <c r="M14" s="13">
        <f t="shared" si="0"/>
        <v>262786.40000000002</v>
      </c>
    </row>
    <row r="15" spans="1:15" ht="12.75" x14ac:dyDescent="0.2">
      <c r="A15" s="19" t="s">
        <v>20</v>
      </c>
      <c r="B15" s="20">
        <f>B4+B5+B6+B7+B8+B10+B11+B12+B13+B14</f>
        <v>84</v>
      </c>
      <c r="C15" s="20">
        <f>C4+C5+C6+C7+C8+C10+C11+C12+C13+C14</f>
        <v>84</v>
      </c>
      <c r="D15" s="21">
        <f t="shared" ref="D15:M15" si="1">D4+D5+D6+D7+D8+D10+D11+D12+D13+D14</f>
        <v>18107.099999999999</v>
      </c>
      <c r="E15" s="20">
        <f t="shared" si="1"/>
        <v>460</v>
      </c>
      <c r="F15" s="20">
        <f t="shared" si="1"/>
        <v>511</v>
      </c>
      <c r="G15" s="21">
        <f t="shared" si="1"/>
        <v>1392557.952</v>
      </c>
      <c r="H15" s="20">
        <f t="shared" si="1"/>
        <v>62</v>
      </c>
      <c r="I15" s="20">
        <f t="shared" si="1"/>
        <v>62</v>
      </c>
      <c r="J15" s="21">
        <f t="shared" si="1"/>
        <v>363987</v>
      </c>
      <c r="K15" s="20">
        <f t="shared" si="1"/>
        <v>606</v>
      </c>
      <c r="L15" s="20">
        <f t="shared" si="1"/>
        <v>657</v>
      </c>
      <c r="M15" s="21">
        <f t="shared" si="1"/>
        <v>1774652.0520000001</v>
      </c>
    </row>
    <row r="16" spans="1:15" ht="12.75" x14ac:dyDescent="0.2">
      <c r="A16" s="19" t="s">
        <v>21</v>
      </c>
      <c r="B16" s="22">
        <f>1800000-M15</f>
        <v>25347.947999999858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16"/>
    </row>
    <row r="17" spans="1:2" ht="12.75" x14ac:dyDescent="0.2"/>
    <row r="18" spans="1:2" ht="12.75" x14ac:dyDescent="0.2">
      <c r="A18" s="27" t="s">
        <v>22</v>
      </c>
      <c r="B18" s="27"/>
    </row>
  </sheetData>
  <mergeCells count="8">
    <mergeCell ref="B16:M16"/>
    <mergeCell ref="A18:B18"/>
    <mergeCell ref="A1:M1"/>
    <mergeCell ref="A2:A3"/>
    <mergeCell ref="B2:D2"/>
    <mergeCell ref="E2:G2"/>
    <mergeCell ref="H2:J2"/>
    <mergeCell ref="K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สรุปแยกตามภาควิชา-หลักสูตร</vt:lpstr>
      <vt:lpstr>สรุปรายเดือน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2014-01-28T03:14:06Z</dcterms:created>
  <dcterms:modified xsi:type="dcterms:W3CDTF">2014-01-28T03:20:58Z</dcterms:modified>
</cp:coreProperties>
</file>